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20"/>
  <workbookPr/>
  <mc:AlternateContent xmlns:mc="http://schemas.openxmlformats.org/markup-compatibility/2006">
    <mc:Choice Requires="x15">
      <x15ac:absPath xmlns:x15ac="http://schemas.microsoft.com/office/spreadsheetml/2010/11/ac" url="/Users/moseykova/Desktop/Ing./AI/"/>
    </mc:Choice>
  </mc:AlternateContent>
  <xr:revisionPtr revIDLastSave="0" documentId="13_ncr:1_{D6A32165-0E2B-C947-8B70-1A6C1B0BA824}" xr6:coauthVersionLast="47" xr6:coauthVersionMax="47" xr10:uidLastSave="{00000000-0000-0000-0000-000000000000}"/>
  <bookViews>
    <workbookView xWindow="0" yWindow="0" windowWidth="28800" windowHeight="18000" activeTab="1" xr2:uid="{0913140E-FC40-487B-B288-BA40748F563F}"/>
  </bookViews>
  <sheets>
    <sheet name="List 1" sheetId="3" r:id="rId1"/>
    <sheet name="QA" sheetId="1" r:id="rId2"/>
    <sheet name="ECE" sheetId="2" r:id="rId3"/>
  </sheets>
  <definedNames>
    <definedName name="_xlnm._FilterDatabase" localSheetId="1" hidden="1">QA!$A$1:$B$109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80" i="2" l="1"/>
  <c r="H80" i="2" s="1"/>
  <c r="H4" i="2" l="1"/>
  <c r="J102" i="2"/>
  <c r="J103" i="2"/>
  <c r="I102" i="2"/>
  <c r="K102" i="2" s="1"/>
  <c r="L102" i="2" s="1"/>
  <c r="I103" i="2"/>
  <c r="K103" i="2" s="1"/>
  <c r="L103" i="2" s="1"/>
  <c r="J101" i="2"/>
  <c r="I101" i="2"/>
  <c r="I93" i="2"/>
  <c r="G93" i="2"/>
  <c r="G81" i="2"/>
  <c r="H81" i="2" s="1"/>
  <c r="G82" i="2"/>
  <c r="H82" i="2" s="1"/>
  <c r="F68" i="2"/>
  <c r="F69" i="2"/>
  <c r="F67" i="2"/>
  <c r="G73" i="2" s="1"/>
  <c r="G72" i="2" s="1"/>
  <c r="C14" i="2"/>
  <c r="J51" i="2" a="1"/>
  <c r="H2" i="2"/>
  <c r="H3" i="2"/>
  <c r="C51" i="2"/>
  <c r="D52" i="2"/>
  <c r="E53" i="2"/>
  <c r="B50" i="2"/>
  <c r="A50" i="2" a="1"/>
  <c r="M30" i="2"/>
  <c r="M31" i="2"/>
  <c r="M32" i="2"/>
  <c r="M33" i="2"/>
  <c r="M34" i="2"/>
  <c r="M29" i="2"/>
  <c r="L30" i="2"/>
  <c r="L31" i="2"/>
  <c r="L32" i="2"/>
  <c r="L33" i="2"/>
  <c r="L34" i="2"/>
  <c r="L29" i="2"/>
  <c r="K30" i="2"/>
  <c r="K31" i="2"/>
  <c r="K32" i="2"/>
  <c r="K33" i="2"/>
  <c r="K34" i="2"/>
  <c r="K29" i="2"/>
  <c r="C43" i="2"/>
  <c r="D43" i="2"/>
  <c r="E43" i="2"/>
  <c r="F43" i="2"/>
  <c r="G43" i="2"/>
  <c r="H43" i="2"/>
  <c r="I43" i="2"/>
  <c r="B43" i="2"/>
  <c r="C42" i="2"/>
  <c r="D42" i="2"/>
  <c r="E42" i="2"/>
  <c r="F42" i="2"/>
  <c r="G42" i="2"/>
  <c r="H42" i="2"/>
  <c r="I42" i="2"/>
  <c r="B42" i="2"/>
  <c r="G23" i="2"/>
  <c r="G24" i="2"/>
  <c r="G25" i="2"/>
  <c r="G26" i="2"/>
  <c r="G27" i="2"/>
  <c r="G22" i="2"/>
  <c r="E18" i="2"/>
  <c r="E15" i="2"/>
  <c r="E16" i="2"/>
  <c r="E17" i="2"/>
  <c r="E14" i="2"/>
  <c r="C30" i="2"/>
  <c r="C31" i="2"/>
  <c r="C32" i="2"/>
  <c r="C33" i="2"/>
  <c r="C34" i="2"/>
  <c r="C35" i="2"/>
  <c r="C29" i="2"/>
  <c r="D18" i="2"/>
  <c r="D17" i="2"/>
  <c r="D16" i="2"/>
  <c r="D15" i="2"/>
  <c r="D14" i="2"/>
  <c r="C15" i="2"/>
  <c r="C16" i="2"/>
  <c r="C17" i="2"/>
  <c r="C18" i="2"/>
  <c r="K101" i="2" l="1"/>
  <c r="L101" i="2" s="1"/>
  <c r="D106" i="2" s="1"/>
  <c r="C96" i="2"/>
  <c r="D105" i="2"/>
  <c r="H5" i="2"/>
  <c r="C88" i="2"/>
  <c r="C89" i="2" s="1"/>
  <c r="H29" i="2"/>
  <c r="G29" i="2"/>
  <c r="F29" i="2"/>
  <c r="H34" i="2"/>
  <c r="G34" i="2"/>
  <c r="F34" i="2"/>
  <c r="H33" i="2"/>
  <c r="G33" i="2"/>
  <c r="F33" i="2"/>
  <c r="H32" i="2"/>
  <c r="G32" i="2"/>
  <c r="F32" i="2"/>
  <c r="H31" i="2"/>
  <c r="G31" i="2"/>
  <c r="F31" i="2"/>
  <c r="H30" i="2"/>
  <c r="G30" i="2"/>
  <c r="F30" i="2"/>
  <c r="A50" i="2"/>
  <c r="D51" i="2"/>
  <c r="C58" i="2" s="1"/>
  <c r="E51" i="2"/>
  <c r="C59" i="2" s="1"/>
  <c r="C52" i="2"/>
  <c r="E52" i="2"/>
  <c r="C60" i="2" s="1"/>
  <c r="C53" i="2"/>
  <c r="D53" i="2"/>
  <c r="B51" i="2"/>
  <c r="B52" i="2"/>
  <c r="B53" i="2"/>
  <c r="J51" i="2"/>
  <c r="J60" i="2"/>
  <c r="J59" i="2"/>
  <c r="J58" i="2"/>
  <c r="J57" i="2"/>
  <c r="J56" i="2"/>
  <c r="J55" i="2"/>
  <c r="B44" i="2"/>
  <c r="B45" i="2"/>
  <c r="I61" i="2" l="1"/>
  <c r="C50" i="2"/>
  <c r="C55" i="2" s="1"/>
  <c r="D50" i="2"/>
  <c r="C56" i="2" s="1"/>
  <c r="E50" i="2"/>
  <c r="C57" i="2" s="1"/>
  <c r="B61" i="2"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<sst xmlns="http://schemas.openxmlformats.org/spreadsheetml/2006/main" count="461" uniqueCount="404">
  <si>
    <t>Otázka</t>
  </si>
  <si>
    <t xml:space="preserve">Odpověď </t>
  </si>
  <si>
    <t>Fuzzy množiny A a B jsou zadány na univerzu &lt; 0, funkcemi příslušnosti
μA(x)=triangle(x; 2, 3, 4)
μB(x)=triangle(x; 3, 4, 5)
Stanovte support(A⋂B) a core(A⋂B)
Vyberte jednu z nabízených možností:</t>
  </si>
  <si>
    <t>.core = ∅, support = (3, 4)</t>
  </si>
  <si>
    <t>Fuzzy množiny A, B, C jsou zadány na universu X= {X1, X2, X3, X4} vektory
A= (0.3, 0.6, 0.7, 0.2)
B= (0.9, 0.8, 0, 0.1)
C= (0.4, 0.5,1, 0)
Pokud množinové operátory jsou zvoleny standardně, stanovte charakteristickou funkci množiny D=¬(A∪(B∩C)).
Vyberte jednu z nabízených možností</t>
  </si>
  <si>
    <t>.(0.6, 0.4, 0.3, 0.8)</t>
  </si>
  <si>
    <t>IF-THEN pravilo IF x is A THEN y is B je reprezentováno fuzzy relací R =
0.8 0.9 1
0.4 0.8 0.8
0.2 0.7 0.5
0.1 0.4 0.6
Stanovte závěr B’ který lze odvodit z IF-THEN pravidla a z předpokladu x is A’, kde
A’ = [0.2 0.5 0.4 0.6]
Vyberte jednu z nabízených možností:</t>
  </si>
  <si>
    <t>. [0.4 0.5 0.6]</t>
  </si>
  <si>
    <t>Jaká Booleovská funkce f(x) je realizována neuronem y=σ(zw), z=(1,x), w=(1, -2, 3)?
Vyberte jednu z nabízených možností:</t>
  </si>
  <si>
    <t>.implikací X1 =&gt; X2</t>
  </si>
  <si>
    <t>Jaká bude hodnota váhového vektoru w po dvou krocích učení w2=?, pokud
w0=(0,0,0,0)
A=((1,1,0),1)
B=((0,1,1),0)
kde kód kategorie d = 1 značí, že x∈X+ a kód kategorie d = 0 značí, že x∈X- ? Neuronu předkládáme nejprve bod B, a pak bod A a k tréninku používáme ▲-rule algoritmus při rychlosti učení ε=0.5.
Vyberte jednu z nabízených možností:</t>
  </si>
  <si>
    <t>.W2 (0.5, 0.5, 0.5, 0)</t>
  </si>
  <si>
    <t>Jaká bude hodnota váhového vektoru w po dvou krocích učení w2=?, pokud
w0=(0,0,0,0)
A=((1,1,0),1)
B=((0,1,1),0)
kde kód kategorie d = 1 značí, že x∈X+ a kód kategorie d = 0 značí, že xEX- ? Neuronu předkládáme nejprve bod A, a pak bod B a k tréninku používáme perceptronový algoritmus při rychlosti učení €=0.5.
Vyberte jednu z nabízených možností:</t>
  </si>
  <si>
    <t>.w2 = (-0.5, 0, -0.5, -0.5)</t>
  </si>
  <si>
    <t>.w2 = (0.5, 0, -0.5, -0.5)</t>
  </si>
  <si>
    <t>Jaká bude hodnota váhového vektoru w po jednom kroku učení w1 = ?, pokud
w0 = (0, 0, 0, 0)
B = ((0, 1, 1), 0)
kde kód kategorie d = 1 značí, že x ∈ X⁺ a kód kategorie d = 0 značí, že x ∈ X⁻?
Neuronu předkládáme bod B a k tréninku používáme perceptronový algoritmus při rychlosti učení ε = 0.5.</t>
  </si>
  <si>
    <t>.w1 = (-0.5, 0, -0.5, -0.5)</t>
  </si>
  <si>
    <t>Jaká bude hodnota váhového vektoru w po jednom kroku učení w1=?, pokud
w0=(0,0,0,0)
A=((0,1,1),0)
kde kód kategorie d= 1 značí, že x∈X+ a kód kategorie d= 0 značí, že x∈X- ?
Neuronu předkládáme bod B a k tréninku používáme Δ-rule algoritmus při rychlosti učení ε=0.5.
Vyberte jednu z nabízených možností:</t>
  </si>
  <si>
    <t>. w1 = (0, 0, 0, 0)</t>
  </si>
  <si>
    <t>Jaká bude hodnota váhového vektoru w po jednom kroku učení w1=?, pokud
w0=(0,0,0,0)
A=((1,1,0),1)
kde kód kategorie d= 1 značí, že x∈X+ a kód kategorie d= 0 značí, že x∈X- ?
Neuronu předkládáme bod A a k tréninku používáme Δ-rule algoritmus při rychlosti učení ε=0.5.
Vyberte jednu z nabízených možností:</t>
  </si>
  <si>
    <t>Jaká bude hodnota váhového vektoru w po jednom kroku učení w1=?, pokud
w0=(0,0,0,0)
B=((0,1,1),0)
kde kód kategorie d= 1 značí, že x∈X+ a kód kategorie d= 0 značí, že x∈X- ?
Neuronu předkládáme bod B a k tréninku používáme perceptronový algoritmus při rychlosti učení ε=0.5.
Vyberte jednu z nabízených možností:</t>
  </si>
  <si>
    <t>. w1 = (0.5, 0.5, 0.5, 0)</t>
  </si>
  <si>
    <t>Je dána kompetiční síť s konfigurační maticí
w =
2 -0,5 1 3
-2 -1 0.5 2
-0.5 1 2 -3
Na vstup je přiveden vektor x = (-2, 2, 3, 1). Do jakého shluku bude zařazen a jaká je nejmenší eukleidovská vzdálenost? Výsledek zaokrouhlete na 2 desetinná místa
Vyberte jednu z nabízených možností:</t>
  </si>
  <si>
    <t>. Vektor x bude zařazen do shluku C2. Nejmenší eukleidovská vzdálenost je odmocnina z 16.25.</t>
  </si>
  <si>
    <t>Je dána kompetiční síť s konfigurační maticí
W =
2 -0.5 1 3
-2 -1 0.5 2
-0.5 1 2 -3
Na vstup je přiveden vektor x = (2, -2, -3, 1). Do jakého shluku bude zařazen a jaká je nejmenší eukleidovská vzdálenost? Výsledek zaokrouhlete na 2 desetinná místa Vyberte jednu z nabízených možností:</t>
  </si>
  <si>
    <t>Vektor x bude zařazen do shluku C1. Nejmenší eukleidovská vzdálenost je odmocnina z 22.25.</t>
  </si>
  <si>
    <t>Je dána kompetiční síť s konfigurační maticí
W=
2 -0.5 1 3
-2 -1 0.5 2
-0.5 1 2 -3
Na vstup je přiveden vektor x = (-2, 2, -3, 1). Do jakého shluku bude zařazen a jaká je nejmenší eukleidovská vzdálenost? Výsledek zaokrouhlete na 2 desetinná místa
Vyberte jednu z nabízených možností:</t>
  </si>
  <si>
    <t>. Vektor x bude zařazen do shluku C2. Nejmenší eukleidovská vzdálenost je odmocnina z 22.25.</t>
  </si>
  <si>
    <t>Je dána síť s architekturou 2-3-1 s logistickými neurony ve skryté vrstvě a lineárním neuronem na výstupní vrstvě. Na její vstup je přiveden trénovací pár ((-2, 3), 2.5). Vypočtěte výstup této sítě a chybu výstupního neuronu Δ. Výstupy logistických neuronů zaokrouhlete na 2 desetinná místa.
Konfigurace sítě je následující:
w₁₀ = 0.5, w₁₁ = 0.3, w₁₂ = 0.4, w₂₀ = -1, w₂₁ = -0.2, w₂₂ = 0.3, w₃₀ = -1.5, w₃₁ = -1, w₃₂ = 1, W₀ = 0, W₁ = 3, W₂ = 2, W₃ = -1</t>
  </si>
  <si>
    <t>.Y = 2.42, Δ = -0.08</t>
  </si>
  <si>
    <t>Je dána síť s architekturou 2-3-1 s logistickými neurony ve skryté vrstvě a lineárním neuronem na výstupní vrstvě. Na její vstup je přiveden trénovací pár ((-2, 3), 2.5). Vypočtěte výstup této sítě. Výstupy logistických neuronů zaokrouhlete na 2 desetinná místa.
Konfigurace sítě je následující:
w10= 0.5, w11 = 0.3, w12 = 0.4, w20= -1, w21= -0.2, w22= 0.3 w30= -1.5, w31= -1, w32= 1, W0= 0, W1= 3, W2= 2, W3= -1
Vyberte jednu z nabízených možností:</t>
  </si>
  <si>
    <t>. Y=-2.42</t>
  </si>
  <si>
    <t>Je dána učební sada D = {(x₁, (0,0,1)), (x₂, (1,0,0)), (x₃, (0,1,1))} a výstup sítě Y(x₁) = (0.3, 0.1, 0.9), Y(x₂) = (0.8, 0.2, 0.1) a Y(x₃) = (0.4, 0.4, 0.6). Jaká je hodnota chybové funkce Eₙₑ? Pro výpočet ve vzorci Eₙₑ použijte přirozený logaritmus ln. Hodnotu zaokrouhlete na 2 desetinná místa</t>
  </si>
  <si>
    <t>.3.05</t>
  </si>
  <si>
    <t>Jedinec A má genom a = (10011001) a jedinec B má genom b = (01010101). Při křížení genomů je použita maska m = (11110000). Stanovte genomy c,d potomků C,D, kteří vzniknou křížením A a B.¨
Vyberte jednu z nabízených možností:</t>
  </si>
  <si>
    <t>.c = (10010101), d = (01011001)</t>
  </si>
  <si>
    <t>Jedinec A má genom a = (10100011) a jedinec B má genom b = (11010010). Při křížení genomů je použita maska m = (11111000). Stanovte genomy c,d potomků C,D, kteří vzniknou křížením A a B.
Vyberte jednu z nabízených možností:</t>
  </si>
  <si>
    <t>.c = (10100010), d = (11010011)</t>
  </si>
  <si>
    <t>Jedinec A má genom a = (11001010) a jedinec B má genom b = (01001101).
Stanovte genomy c a d jedinců C a D, které vzniknou křížením A a B, pokud je při křížení použita následující maska a po křížení nedojde k mutaci. m = (11110000)
Vyberte jednu z nabízených možností:</t>
  </si>
  <si>
    <t>.c = (11001101), d = (01001010)</t>
  </si>
  <si>
    <t>Jedinec A má genom a = (11011010) a jedinec B má genom b = ((01010011). Při křížení genomů je použita maska m = (11110000). Stanovte genomy c,d potomků C,D, kteří vzniknou křížením A a B.
Vyberte jednu z nabízených možností:</t>
  </si>
  <si>
    <t>.c = (11010011), d = (01011010)</t>
  </si>
  <si>
    <t>Kohonenova síť je organizována do mřížky 8 x 8. Stanovte okolí neuronu N1(21).
Vyberte jednu z nabízených možností:</t>
  </si>
  <si>
    <t>.N1(21={13, 20, 21, 22, 29}</t>
  </si>
  <si>
    <t>Která z následujících neuronových sítí realizuje Booleovskou funkci x1 ⊕ x2 (nonekvivalenci)?
Vyberte jednu z nabízených možností:</t>
  </si>
  <si>
    <t>.w10 = -0.5, w11 = -1, w12 = 1, w20 = -0.5, w21 = 1, w22 = -1, W10 = -0.5, W11 = 1, W12 = 1</t>
  </si>
  <si>
    <t>Která z následujících neuronových sítí realizuje Booleovskou funkci zadanou následující tabulkou?
x1 | x2 | x3 | f(x1, x2, x3)
----------------------------
 0 |  0 |  0 |       0
 0 |  0 |  1 |       1
 0 |  1 |  0 |       0
 0 |  1 |  1 |       0
 1 |  0 |  0 |       0
 1 |  0 |  1 |       0
 1 |  1 |  0 |       0
 1 |  1 |  1 |       1
Vyberte jednu z nabízených možností:</t>
  </si>
  <si>
    <t>.w10 = -0.5, w11 = -1, w12 = -1, w13 = 1, w20 = -2.5, w21 = 1, w22 = 1, w23 = 1, W10 = -0.5, W11 = 1, W12 = 1</t>
  </si>
  <si>
    <t>Která z následujících neuronových sítí realizuje dvouargumentovou Booleovskou funkci ekvivalence?
Vyberte jednu z nabízených možností:</t>
  </si>
  <si>
    <t>.W10 = 0.5, W11 = -1, W12 = -1, W20 = -1.5, W21 = 1, W12 = 1, W10 = -0.5, W11 = 1, W12 = 1</t>
  </si>
  <si>
    <t>Který z těchto neuronů realizuje miniterm M = ᆨx1x2 ᆨX3 X4?
Vyberte jednu z nabízených možností:</t>
  </si>
  <si>
    <t>. Wo= -1.5, W1 = -1, W2 = 1, W3 = -1, W4 =1</t>
  </si>
  <si>
    <t>Který z těchto neuronů s aktivační funkcí σ(h) realizuje Booleovskou funkci ¬X1 ¬X2 ¬X3?
Vyberte jednu z nabízených možností:</t>
  </si>
  <si>
    <t>. Žádný. Tato booleovská funkce nelze realizovat jedním neuronem.</t>
  </si>
  <si>
    <t>Který z těchto neuronů s aktivační funkcí σ(h) realizuje Booleovskou funkci x1 = x2 (tj. ekvivalenci)? Vyberte jednu z nabízených možností:</t>
  </si>
  <si>
    <t>. Žádný. Ekvivalence nelze realizovat jedním neuronem.</t>
  </si>
  <si>
    <t>Který z těchto neuronů s aktivační funkcí σ(h) realizuje Booleovskou funkci x₁ ∧ ¬x₂ ∧ x₃?</t>
  </si>
  <si>
    <t>.w₀ = -1.5, w₁ = 1, w₂ = -1, w₃ = 1</t>
  </si>
  <si>
    <t>Který z těchto neuronů s aktivační funkcí σ(h) realizuje Booleovskou funkci x1 ⊃ x2 (tj. implikaci)? Vyberte jednu z nabízených možností:</t>
  </si>
  <si>
    <t>. w0 = -0.5, w1 = -1, w2 = 1</t>
  </si>
  <si>
    <t>Lineární neuron má váhový vektor w = (-0.3, -3, 3). Jakou booleovskou funkci realizuje?
Vyberte jednu z nabízených možností:</t>
  </si>
  <si>
    <t>. Tento neuron vyjadřuje booleovskou funkci ┐x1x2.</t>
  </si>
  <si>
    <t>Lingvistická proměnná je vázána na univerzum X, kde x = &lt;-100, 100&gt;. Navrhněte lineární transformaci, která převede proměnnou x do intervalu &lt;0,1&gt;.
Vyberte jednu z nabízených možností:</t>
  </si>
  <si>
    <t>.(x+100)/200</t>
  </si>
  <si>
    <t>Lingvistická proměnná je vázána na univerzum X, kde x = &lt;-15, 40&gt;. Navrhněte lineární transformaci, která převede proměnnou x do intervalu &lt;0,1&gt;.
Vyberte jednu z nabízených možností:</t>
  </si>
  <si>
    <t>. (x+15)/55</t>
  </si>
  <si>
    <t>Lingvistická proměnná je vázána na univerzum X, kde x = &lt;-60, 70&gt;. Navrhněte lineární transformaci, která převede proměnnou x do intervalu &lt;0,1&gt;.
Vyberte jednu z nabízených možností:</t>
  </si>
  <si>
    <t>.(x+60)/130</t>
  </si>
  <si>
    <t>Lingvistická proměnná je vázána na univerzum X, kde x ∈ &lt;-10, 10&gt;. Navrhněte lineární transformaci, která převede proměnnou x do intervalu &lt;0,1&gt;.
Vyberte jednu z nabízených možností:</t>
  </si>
  <si>
    <t>. (x+10)/20</t>
  </si>
  <si>
    <t>Lingvistická proměnná Množství_materiálu(.) je vázána na univerzum &lt;0;1&gt;. Množina termínů je definována takto:
malý = jumpdown (x; 0.2, 0.4) /x
střední = trapezoid (x; 0.2, 0.4, 0.6, 0.8) /x
velký = jumpup (x; 0.6, 0.8) /x
Zjistěte, jaký je vztah mezi termíny A a B, pokud:
A = střední
B = (¬malý ∨ velký)
Vyberte jednu z nabízených možností:</t>
  </si>
  <si>
    <t>. A ⊂ B</t>
  </si>
  <si>
    <t>Lingvistická proměnná Množství_materiálu(.) je vázána na univerzum &lt;0;1&gt;. Množina termínů je definována takto:
malý = jumpdown (x; 0.2, 0.4) /x
střední = trapezoid (x; 0.2, 0.4, 0.6, 0.8) /x
velký = jumpup (x; 0.6, 0.8) /x
Zjistěte, jaký je vztah mezi termíny A a B, pokud:
A = ¬malý
B = (střední ∨ velký)
Vyberte jednu z nabízených možností:</t>
  </si>
  <si>
    <t>. В ⊂ А</t>
  </si>
  <si>
    <t>Lingvistická proměnná Množství_materiálu(.) je vázána na univerzum &lt;0;1&gt;. Množina termínů je definována takto:
malý = jumpdown (x; 0.2, 0.4) /x
střední = trapezoid (x; 0.2, 0.4, 0.6, 0.8) /x
velký = jumpup (x; 0.6, 0.8) /x
Zjistěte, jaký je vztah mezi termíny A a B, pokud:
A = ¬střední
B = (malý ∨ ¬velký)
Vyberte jednu z nabízených možností:</t>
  </si>
  <si>
    <t>. mezi množinami A a B není rovnost a ani jedna z nich není podmnožinou té druhé</t>
  </si>
  <si>
    <t>Lingvistická proměnná Množství_materiálu(.) je vázána na univerzum &lt;0;1&gt;. Množina termínů je definována takto:
malý = jumpdown (x; 0.2, 0.4) /x
střední = trapezoid (x; 0.2, 0.4, 0.6, 0.8) /x
velký = jumpup (x; 0.6, 0.8) /x
Zjistěte, jaký je vztah mezi termíny A a B, pokud:
A = ¬velký
B = (malý ∨ střední)
Vyberte jednu z nabízených možností:</t>
  </si>
  <si>
    <t>. B ⊂ A</t>
  </si>
  <si>
    <t>Lingvistická proměnná x je vázána na universum X= &lt;0, 1&gt;. Pro proměnnou x navrhněte termíny very low, low, middle, high, very high. Zapište průběh funkcí příslušnosti jednotlivých termínů.</t>
  </si>
  <si>
    <t>. very low = ∫jumpdown(x;0.1,0.3)/x , low = ∫triangle(x;0.1,0.3,0.5)/x , middle = ∫triangle(x;0.3,0.5,0.7)/x high = ∫triangle(x;0.5,0.7,0.9)/x . very_high = ∫jumpup(x;0.7,0.9)/x</t>
  </si>
  <si>
    <t>Na universu X jsou dány fuzzy množiny A = [0.7 0.1 1 0.4], B = [0.5 0.2 0.9), A'=[0.8 0.5 0.2 0.5]
Pravidlo IF x is A THEN y is B reprezentuje relaci A—B.
Vytvořte relaci A—B spojením pomocí operátoru min a odvoďte závěr pro B' = A' O A –B, kde O je max-min kompozice.
Vyberte jednu znabízených možností:</t>
  </si>
  <si>
    <t>. B'=[0.5 0.2 0.7]cB</t>
  </si>
  <si>
    <t>Nastavte váhy Hopfieldovy sítě tak, aby realizovala asociativní paměť, ve které je uložen vektor
y = (-1, 1, 1, -1)
Vyberte jednu z možností:</t>
  </si>
  <si>
    <t>. W12=-1, W13 = -1, W14 = 1, W23 = 1, W24 = -1, W34 = -1</t>
  </si>
  <si>
    <t>Nastavte váhy Hopfieldovy sítě tak, aby realizovala asociativní paměť, ve které je uložen vektor
y = (1, -1, 1, -1)
Vyberte jednu z nabízených možností:</t>
  </si>
  <si>
    <t>. W12 = -1, W13 = 1, W14 = -1, W23 = -1, W24 = 1, W34 = -1</t>
  </si>
  <si>
    <t>Nastavte váhy Hopfieldovy sítě tak, aby realizovala asociativní paměť, ve které je uložen vektor
y = (1, 1, -1, -1).
Vyberte jednu z nabízených možností:</t>
  </si>
  <si>
    <t>. W12 = 1, W13 = -1, W14 = -1, W23 = -1, W24 = -1, W34 = 1</t>
  </si>
  <si>
    <t>Nastavte váhy Hopfieldovy sítě tak, aby realizovala asociativní paměť, ve které jsou uloženy vektory
y1 = (-1, 1, 1, -1)
y2 = (1, 1, -1, -1
Vyberte jednu z nabízených možností:</t>
  </si>
  <si>
    <t>.W12 = 0, W13 = -2, W14 = 0, W23 = 0, W24 = -2, W34 = 0</t>
  </si>
  <si>
    <t>Nastavte vahy Hopfieldovy site tak, aby realizovala asociativní paměť, ve ktere jsou uloženy vektory
y1 = (1, -1, 1, -1)
y2 = (1, 1, -1, -1)
Vyberte jednu z nabízených možností:</t>
  </si>
  <si>
    <t>. W12 = 0, W13 = 0, W14 = -2, W23 = -2, W24 = 0, W34 = 0</t>
  </si>
  <si>
    <t>Neuron s aktivační funkcí o(h) má váhový vektor w= (0.1, -2, -2). Jakou booleovskou funkci realizuje?
Vyberte jednu z nabízených možností:</t>
  </si>
  <si>
    <t>.Tento neuron vyjadřuje booleovskou funkci ¬x1¬x2.</t>
  </si>
  <si>
    <t>Neuron s aktivační funkcí o(h) má váhový vektor w= (-0.3, -3, 3). Jakou booleovskou funkci realizuje?
Vyberte jednu z nabízených možností:</t>
  </si>
  <si>
    <t>.Tento neuron vyjadřuje booleovskou funkci ¬x1x2.</t>
  </si>
  <si>
    <t>Neuron s aktivační funkcí σ(h) má váhový vektor w = (-0.5, 2, -2). Jakou booleovskou funkci realizuje? Vyberte jednu z nabízených možností:</t>
  </si>
  <si>
    <t>. Tento neuron vyjadřuje booleovskou funkci x1¬x2</t>
  </si>
  <si>
    <t>Neuron s aktivační funkcí σ(h) má váhový vektor w = (-1.5, 3, 3). Jakou booleovskou funkci realizuje?
Vyberte jednu z nabízených možnosti:</t>
  </si>
  <si>
    <t>. Tento neuron vyjadřuje booleovskou funkci x1 or x2.</t>
  </si>
  <si>
    <t>Označte platná tvrzení o logistické funkci f(x)</t>
  </si>
  <si>
    <t>.Logická funkce je rostoucí, spojitá a má v každém bodě derivaci
.Pro hodnotu x = 0 nabývá logistická funkce hodnotu 0.5
.Pro derivaci logické funkce platí f(x)‘ = f(x) (1 - f(x))</t>
  </si>
  <si>
    <t>Označte platná tvrzení o T-normách a S- normách, které se používají v teorii fuzzy množin</t>
  </si>
  <si>
    <t>. Nejčastěji používanou S-normou je operace max (maximum)
. Nejčastěji používanou T-normou je operace min (minimum)
. Ve funkci T-normy se také někdy používá aritmetický součin</t>
  </si>
  <si>
    <t>Označte pravdivá tvrzení, která o synchronním výpočtu Hopfieldovy neuronové sítě platí.</t>
  </si>
  <si>
    <t>. V každém kroku výpočtu platí: je-li postsynaptický potenciál záporný potom v následujícím kroku bude výstup neuronu -1
. V každém kroku výpočtu platí: je-li postsynaptický potenciál nulový, potom neuron v tomto kroku svůj stav nezmění</t>
  </si>
  <si>
    <t>Označte správná tvrzení o Booleovských funkcích a o jejich realizaci vrstvenou neuronovou sítí</t>
  </si>
  <si>
    <t>. DNF je disjunkce mintermů
. Jakýkoliv minterm Ize realizovat jedním neuronem</t>
  </si>
  <si>
    <t>Označte správná tvrzení o energii a relaxaci Hopfieldovy sítě</t>
  </si>
  <si>
    <t>. Energie sítě při asynchronní relaxaci stále klesá
. Asynchronní relaxace sítě musí skončit po konečném počtu kroků
. Energii sítě lze stanovit z konfigurace sítě a stavového vektoru sítě</t>
  </si>
  <si>
    <t>Označte správná tvrzení o neuronu, který se používá v Hopfieldových sítích</t>
  </si>
  <si>
    <t>. Výstupní hodnoty neuronu mohou být pouze 1 a -1
. Výstupní funkce neuronu je sign(x)</t>
  </si>
  <si>
    <t>Označte správná tvrzení o použití Hopfieldovy sítě
Hopfieldova síť se používá:</t>
  </si>
  <si>
    <t>. pro řešení optimalizačních úloh
. pro vytvoření asociační paměti</t>
  </si>
  <si>
    <t>Označte správná tvrzení o přeučení vícevrstvé neuronové sítě během trénování</t>
  </si>
  <si>
    <t>. Přeučení sítě se dá částečně zamezit zavedením penalizačního členu do ztrátové funkce
. Trénování sítě se zastaví, když se validační chyba začne zvětšovat</t>
  </si>
  <si>
    <t>Označte ta tvrzení o genetickém algoritmu, která jsou správná</t>
  </si>
  <si>
    <t>. Při vytváření následující generace se nejdříve aplikuje operátor selekce, potom operátor křížení a nakonec operátor mutace
. Počet jedinců následující generace se může lišit od počtu jedinců předcházející generace</t>
  </si>
  <si>
    <t>Označte ta tvrzení o kompetiční sítí, která jsou správná</t>
  </si>
  <si>
    <t>. Kompetiční síť se používá pro shlukovou analýzu</t>
  </si>
  <si>
    <t>Označte ta tvrzení o kompetiční síti, která jsou správná.</t>
  </si>
  <si>
    <t>. Po natrénování kompetiční sítě, síť rozdělí vstupní data do shluků tak, že jejich celkový rozptyl je podstatně menší než by byl celkový rozptyl shluků získaný náhodným rozdělením vstupních dat do stejného počtu shluků</t>
  </si>
  <si>
    <t>Označte ta tvrzení o křížení genomů, která jsou správná</t>
  </si>
  <si>
    <t>. Při křížení binárních genomů je maska binární vektor</t>
  </si>
  <si>
    <t>Označte ta tvrzení o strategii ruletového kola, která jsou správná</t>
  </si>
  <si>
    <t>. Při použití strategie ruletového kola je pravděpodobnější výběru jedince přímo úměrná hodnotě jeho fitness funkce</t>
  </si>
  <si>
    <t>Označte ta tvrzení týkající se genetického algoritmu, která jsou pravdivá</t>
  </si>
  <si>
    <t>. Genom je reálný nebo binární vektor
. Pro libovolně vybraný genom z populace genomů lze stanovit hodnotu jeho fitness funkce</t>
  </si>
  <si>
    <t>Označte ta tvrzení, která o vícevrstvé neuronové síti platí</t>
  </si>
  <si>
    <t>. Trénovací algoritmus byl získán aplikací metody gradientního sestupu na ztrátovou funkci.
. Síť lze použít pro řešení regresních problémů</t>
  </si>
  <si>
    <t>Označte tvrzení, která pro asynchronní výpočet Hopfieldovy sítě platí</t>
  </si>
  <si>
    <t>. V daném kroku mění svůj stav pouze jeden neuron
. Výpočet musí skončit po konečném počtu kroků
. V průběhu výpočtu energie sítě klesá</t>
  </si>
  <si>
    <t>Označte tvrzení, která pro asynchronní výpočet Hopfieldovy sítě platí.</t>
  </si>
  <si>
    <t>Označte tvrzení, která pro trénování vícevrstvé neuronové sítě platí</t>
  </si>
  <si>
    <t>. Chyba sítě na validačním souboru je obvykle větší než na trénovacím souboru 
. Anotovaná data, která jsou k dispozici pro učení sítě se obvykle rozdělí na trénovací a validační soubor. To umožní testovat v průběhu učení schopnost generalizace trénované sítě
. Přeučení sítě znamená že generalizační schopnost sítě je malá</t>
  </si>
  <si>
    <t>Označte, která tvrzení týkající se genetického algoritmu jsou pravdivá</t>
  </si>
  <si>
    <t>. Pravděpodobnost, že daný jedinec bude vybrán operátorem selekce, závisí na hodnotě jeho fitness funkce
. Fitness funkce kvantifikuje úspěšnost jedince řešit danou úlohu</t>
  </si>
  <si>
    <t>Označte, která z následujících tvrzení jsou správná</t>
  </si>
  <si>
    <t>. Pokud učíme neuron perceptronovým algoritmem klasifikovat dvě lineárně separabilní množiny, proces trénování skončí vždy po konečném počtu kroků a výsledný neuron bude množiny klasifikovat s nulovou chybou
. Jedním neuronem lze realizovat libovolný minterm</t>
  </si>
  <si>
    <t>Označte, která z následujících tvrzení o Booleovských funkcích platí</t>
  </si>
  <si>
    <t>. Funkce non ekvivalence (XOR) není lineárně separabilní
. Funkce NOR je lineárně separabilní</t>
  </si>
  <si>
    <t>Označte, která z následujících tvrzení o operátorech genetického algoritmu jsou pravdivá</t>
  </si>
  <si>
    <t>. Operátor selekce vybírá z populace genomů ty genomy, na které bude následně aplikován operátor křížení
. Výsledek zkřížení dvou genomů je dán nastavením masky křížení</t>
  </si>
  <si>
    <t>Populaci v genetickém algoritmu tvoří 5 jedinců s následujícími hodnotami fitness funkce
f(x1)=10, f(x2)=15, f(x3)=100, f(x4)=55, f(x5)=30
Stanovte pravděpodobnosti P(x2) a P(x5), se kterou budou jedinci x2, resp. x5 vybráni v procesu selekce, pokud strategie použitá při selekci je ruletové kolo (roulette wheel)
Vyberte jednu z nabízených možností:</t>
  </si>
  <si>
    <t>.P(x2) = 1/14, P(x5) = 1/7</t>
  </si>
  <si>
    <t>Populaci v genetickém algoritmu tvoři 6 jedinců s následujícími hodnotami fitness funkce
f(x1)=2, f(x2)=12, f(x3)=1, f(x)=5, f(x5)=3, f(x6)=5
Stanovte pravděpodobnosti P(x1) a P(x3), se kterou budou jedinci x₁, resp. x3 vybráni v procesu selekce, pokud strategie použitá při selekci je výběr podle pořadí (rank selection).
Vyberte jednu z nabízených možností:</t>
  </si>
  <si>
    <t>.P(x1) = 2/21, P(x3) = 1/21</t>
  </si>
  <si>
    <t>Populaci v genetickém algoritmu tvoří 6 jedinců s následujícími hodnotami fitness funkce
f(x1)=2, f(x2)=12, f(x3)=1, f(x4)=5, f(xs)=3, f(x6)=5
Stanovte pravděpodobnosti P(x1) a P(x3), se kterou budou jedinci x1, resp. x3 vybráni v procesu selekce, pokud strategie použitá při selekci je ruletové kolo (roulette wheel).
Vyberte jednu z nabízených možností:</t>
  </si>
  <si>
    <t>. P(x1)= 1/14, P(x3)= 1/28</t>
  </si>
  <si>
    <t>Populaci v genetickém algoritmu tvoří 7 jedinců s následujícími hodnotami fitness funkce
f(x)=(4, 2, 1, 7, 6, 3, 5)
Stanovte pravděpodobnosti P(x1), se kterou bude jedinec x1, vybrán v procesu selekce, pokud strategie použitá při selekci je ruletové kolo. Výsledek zaokrouhlete na 2 desetin
Vyberte jednu z nabízených možností:</t>
  </si>
  <si>
    <t>.0,14</t>
  </si>
  <si>
    <t>Populaci v genetickém algoritmu tvoří 7 jedinců s následujícími hodnotami fitness funkce
f(x)=(4, 2, 1, 7, 6, 3, 5)
Stanovte pravděpodobnosti P(x3), se kterou bude jedinec x3, vybrán v procesu selekce, pokud strategie použitá při selekci je ruletové kolo. Výsledek zaokrouhlete na 2 desetin
Vyberte jednu z nabízených možností:</t>
  </si>
  <si>
    <t>.0,04</t>
  </si>
  <si>
    <t>Populaci v genetickém algoritmu tvoří 7 jedinců s následujícími hodnotami fitness funkce
f(x)=(4, 2, 1, 7, 6, 3, 5)
Stanovte pravděpodobnosti P(x4), se kterou bude jedinec x4, vybrán v procesu selekce, pokud strategie použitá při selekci je ruletové kolo. Výsledek zaokrouhlete na 2 desetin
Vyberte jednu z nabízených možností:</t>
  </si>
  <si>
    <t>.0,25</t>
  </si>
  <si>
    <t>Populaci v genetickém algoritmu tvoří 7 jedinců s následujícími hodnotami fitness funkce
f(x)=(4, 2, 1, 7, 6, 3, 5)
Stanovte pravděpodobnosti P(x5), se kterou bude jedinec x5, vybrán v procesu selekce, pokud strategie použitá při selekci je ruletové kolo. Výsledek zaokrouhlete na 2 desetin
Vyberte jednu z nabízených možností:</t>
  </si>
  <si>
    <t>.0,21</t>
  </si>
  <si>
    <t>Populaci v genetickém algoritmu tvoří 7 jedinců s následujícími hodnotami fitness funkce
f(x)=(4, 2, 1, 7, 6, 3, 5)
Stanovte pravděpodobnosti P(x6), se kterou bude jedinec x6, vybrán v procesu selekce, pokud strategie použitá při selekci je ruletové kolo. Výsledek zaokrouhlete na 2 desetin
Vyberte jednu z nabízených možností:</t>
  </si>
  <si>
    <t>.0,11</t>
  </si>
  <si>
    <t>Populaci v genetickém algoritmu tvoří 7 jedinců s následujícími hodnotami fitness funkce
f(x)=(4, 2, 1, 7, 6, 3, 5)
Stanovte pravděpodobnosti P(x7), se kterou bude jedinec x7, vybrán v procesu selekce, pokud strategie použitá při selekci je ruletové kolo. Výsledek zaokrouhlete na 2 desetin
Vyberte jednu z nabízených možností:</t>
  </si>
  <si>
    <t>.0,18</t>
  </si>
  <si>
    <t>Předpokládejme PSO algoritmus běžící na 3- dimenzionálním prostoru. V čase t je i-tá částice na pozici x1t = (-1, 1, 0.5) s rychlostí v1t = (0.5, -0.5, 0.5). Prozatím nejlepší pozice částice je (0.5, -0.2, 0.2) a nejlepší pozice roje je (0.4, -0.1, 0.3). Pro změnu pozice i-té částice byly náhodně vygenerovány následující parametry: r1 = (0.1, 0.2, 0.5), r2 = (0.2, 0.3, 0.5), C1 C2 = 0.5.
Vypočítejte novou pozici i-té částice.
Vyberte jednu z nabízených možností:</t>
  </si>
  <si>
    <t>.xit+1 = (-0.285, 0.215, 0.875)</t>
  </si>
  <si>
    <t>Předpokládejme PSO algoritmus běžící na 3- dimenzionálním prostoru. V čase t je i-tá částice na pozici xit = (1,-1,2) s rychlostí vit = (1,-2,3). Prozatím nejlepší pozice částice je (-1,1,2) a nejlepší pozice roje je (-2,1,-1). Pro změnu pozice i-té částice byly náhodně vygenerovány následující parametry: r1 = (0.25, 0.5, 0.25), r2 = (0.5, 0.25, 0.5), C1 = C2 = 1.
Vypočítejte novou pozici i-té částice.
Vyberte jednu z nabízených možností:</t>
  </si>
  <si>
    <t>. xit+1 = (0, -1.5, 3.5)</t>
  </si>
  <si>
    <t>Předpokládejte, že A je fuzzy množina zadaná funkcí příslušnosti µA(x) = triangle(x; a, b, c)
Označte správná tvrzení:</t>
  </si>
  <si>
    <t>. A je normální
. Pro x &lt; a platí µA(x) = 0</t>
  </si>
  <si>
    <t>Předpokládejte, že vrstvená neuronová síť klasifikuje 4 dimenzionální vektory do 3 navzájem se nevylučujících kategorií. Kategorie jsou zakódovány standardně používaným kódem 1 z n.
Označte správná tvrzení, které se této situace týkají.</t>
  </si>
  <si>
    <t>. Použitá chybová funkce je cross-entropy
. Výstupní vrstva má 3 výstupní neurony</t>
  </si>
  <si>
    <t>Předpokládejte, že y(t) označuje výstup Hopfieldova neuronu v čase t a y(t+1) výstup v čase t+1
Podobně h(t) označuje postsynaptický potenciál Hopfieldova neuronu v čase t a h(t+1) postsynaptický potenciál v čase t+1
Neuron provede výpočet. Která z následujících tvrzení jsou správná? Označte je.</t>
  </si>
  <si>
    <t>. Je-li y(t) = -1 a h(t) = -3, potom platí y(t + 1) = -1
. Je-li y(t) = -1 a h(t) = 0, potom platí y(t + 1) = -1
. Je-li y(t) = 1 a h(t) = 0, potom platí y(t + 1) = 1</t>
  </si>
  <si>
    <t>Příklady
Po naučení neuronové sítě jsme získali následující matici záměn. Vypočítejte metriky chyba E, přesnost acc a falešný alarm f_a hodnotící kvalitu klasifikace a výsledky zaokrouhlete na 2 desetinná místa.
X → X+ X →X-
X náleží X+ 100 15
X náleží X- 25 40
Vyberte jednu z nabízených možností:</t>
  </si>
  <si>
    <t>. E=0.22, acc = 0.78, f_a = 0.38</t>
  </si>
  <si>
    <t>Příklady
Po naučení neuronové sítě jsme získali následující matici záměn. Vypočítejte metriky preciznost p, citlivost s a F-skóre hodnotící kvalitu klasifikace a výsledky zaokrouhlete na 2 desetinná místa.
X → X+ X →X-
x ∈ X+ 15 120
x ∈í X- 30 40
Vyberte jednu z nabízených možností:</t>
  </si>
  <si>
    <t>. p=0.89,s= 75,F= 0.81</t>
  </si>
  <si>
    <t>Realizujte následující booleovskou funkci pomocí neuronové sítě v CNF (konjunkce max-termů Di)
x1 | x2 | f(x1, x2) | ¬f(x1, x2)
-------------------------------
 0 |  0 |     1     |     0
 0 |  1 |     1     |     0
 1 |  0 |     0     |     1
 1 |  1 |     0     |     1
Vyberte jednu z nabízených možností</t>
  </si>
  <si>
    <t>.w10 = 0.5, w11 = -1, w12 = 1, w20 = -1.5, w21 = -1, w22 = -1, W0 = -1.5, W1 = 1, W2 = 1</t>
  </si>
  <si>
    <t>Realizujte následujici booleovskou funkci pomoci neuronové sítě v DNF (disjunkce mini-termű M₁).
x1 | x2 | f(x1, x2) | ¬f(x1, x2)
-------------------------------
 0 |  0 |     1     |     0
 0 |  1 |     1     |     0
 1 |  0 |     0     |     1
 1 |  1 |     0     |     1
Vyberte jednu z nabízených možností:</t>
  </si>
  <si>
    <t>.W10 = 0.5, W11 = -1, W12 = -1, W20 = -0.5, W21 = -1, W22 = 1, W0 = -0.5, W1 = 1, W2 = 1</t>
  </si>
  <si>
    <t>Relace R je definována na universu XxY a relace S na universu YxZ takto
R = [0.1 0.5 0.9 0.2; 1 0.4 0.7 0.8; 0.2 0.3 0.6 0.4; 0.8 0.5 1 0.2]
S = [0.3 0.1 0.2; 0.7 0.8 0.5; 0.9 0.3 0.5; 0.4 0.2 0.7]
(kde; značí nový řádek)
Stanovte max-min kompozici relací R a S.
Vyberte jednu z nabízených možností:</t>
  </si>
  <si>
    <t>. [0.9 0.5 0.5; 0.7 0.4 0.7; 0.6 0.3 0.5; 0.9 0.5 0.5]</t>
  </si>
  <si>
    <t>V aproximativním uvažování používáme pro odvozování důsledků pravidlo GMP (General Modus Ponens).
Předpokládejte, že platí předpoklad A' a IF-THEN pravidlo IF A THEN B.
Z následujících tvrzení označte ta, která v tomto případě platí.</t>
  </si>
  <si>
    <t>. Lze odvodit důsledek B'. Pokud A'= A, potom pro odvozený důsledek platí B'= B
. V aplikacích vytváříme IF-THEN pravidla tak, aby jak v antecedentu, tak i v konsekventu byly normální fuzzy množiny
. Lze odvodit důsledek B'. Pro odvozený důsledek B' platí, že je podmnožinou B</t>
  </si>
  <si>
    <t>Vrstvená neuronová síť s topologií 1,2,1 má řešit regresní problém. Síť je trénována na trénovacím souboru {(x, d), d=signma(x)). Síť má logistické neurony ve skryté vrstvě a výstupní lineární neuron. Počáteční konfigurace sítě je:
w=(W10, W11, W20, W21. Wo. W1, W2)=(-0.1, 0.1, 0.2, -0.2, 1, -4,6)
V prvním kroku byl z trénovacího souboru vybrán prvek (1, 1.8). Stanovte výstupní chybu delta.
Vyberte jednu z nabízených možností:</t>
  </si>
  <si>
    <t>. delta=-0.2</t>
  </si>
  <si>
    <t>Vrstvená síť má topologii 1, 2, 3. Váhy mezi skrytou a výstupní vrstvou jsou dány maticí
W = [3-11; -2 2-3; 4 3 2] (kde; značí nový řádek)
V n-tém učebním kroku jsou chyby na výstupu sítě Δ1=2, Δ2= 1, Δ3= -1 Propagujte výstupní chyby do skryté vrstvy. Vyberte jednu z nabízených možností:</t>
  </si>
  <si>
    <t>.δ1 = -3, δ2 = -3</t>
  </si>
  <si>
    <t>Vypočítejte výstup average poolingove vrstvy, pokud okno má velikost (3 x 3) a krok - 2. Na vstup je přivedena matice 7 x 7
2 0.5 1 0.2 0.7 1 0.5
3 0.1 0.1 2 2 0.5 1
3 0.2 0.9 1 1 0.2 0.3
0.5 0.4 0.7 1 0.4 0.1 0.1
0.9 0.1 0.4 0.5 0.5 0.2 0.2
1 0.5 0.3 3 0.3 0.4 0.9
1 0.7 2 2 0.5 0.4 0.3
Vyberte jednu z nabízených možností:</t>
  </si>
  <si>
    <t>.možnost
1.20 0.99 0.80
0.79 0.71 0.33
0.77 1.06 0.41</t>
  </si>
  <si>
    <t>Z následujících tvrzení o algoritmu Particle Swarm Optimalization (Optimalizací hejnem částic, zkráceně PSO) označte ta tvrzení, která jsou správná</t>
  </si>
  <si>
    <t>. PSO se používá pro optimalizaci úloh
. Každá částice (particle) je bodem v parmetrickém prostoru úlohy a reprezentuje jedno její možné řešení</t>
  </si>
  <si>
    <t>Z následujících tvrzení o algoritmu Particle Swarm Optimization (Optimalizaci hejnem částic, zkráceně PSO) označte ta tvrzení, která jsou správná</t>
  </si>
  <si>
    <t>.Každá částice (particle) je bodem v parametrickém prostoru úlohy a reprezentuje jedno její možné řešení
.PSO se používá pro optimalizaci úloh</t>
  </si>
  <si>
    <t>Z následujících tvrzení o architektuře Hopfieldovy sítě označte ta tvrzení, která jsou správná</t>
  </si>
  <si>
    <t>.Výstup každého neuronu je propojen se všemi ostatními neurony
.Síť má rekurentní architekturu
.Konfigurační matice sítě je symetrická a na diagonál má nuly
.Žádný neuron nemůže mít propojen svůj výstup se svým vstupem</t>
  </si>
  <si>
    <t>Z následujících tvrzení o běhu algoritmu Optimalizace hejnem částic (Particle Swarm Optimalization, zkráceně PSO) označte ta tvrzení, která jsou správná</t>
  </si>
  <si>
    <t>. V čase t závisí změna rychlosti částice na poloze místa, ve kterém hejno dosáhlo dosud nejvyšší hodnotu fitness funkce
. V čase t závisí změna rychlosti částice na poloze místa, ve kterém tato částice dosáhla dosud nejvyšší hodnotu fitness funkce</t>
  </si>
  <si>
    <t>Z následujících tvrzení o funkci přislušnosti (membership function) fuzzy množiny označte ta, která jsou správná</t>
  </si>
  <si>
    <t>. Funkce příslušnosti µA(x) stanovi pro každý prvek x universa X, do jaké míry patří do množiny A
. Fuzzy množiny jsou definovány pomocí funkce přislušnosti
. Ostrá množina je fuzzy množina, jejíž funkce příslušnosti se rovná 0 nebo 1</t>
  </si>
  <si>
    <t>Z následujících tvrzení o fuzzy množinách a fuzzy relacích označte ta, která jsou správná</t>
  </si>
  <si>
    <t>. Max-min kompozice binárních relací R a S je opět binární relace
. Binární relaci lze vytvořit ze dvou množin pomocí operace spojení (join operation)
. Doplní ┐A množiny A je definován takto: µ┐A(x) = 1 - µA(x)
. Pokud jsou S-norma a T-norma duální, platí pro operace sjednocení a průniku De Morganovy zákony</t>
  </si>
  <si>
    <t>Z následujících tvrzení o Kohonenově síti (Kohonenově mapě) označte ta, která jsou správná</t>
  </si>
  <si>
    <t>. Po natrénování Kohonenova síť zachovává topologii vstupního prostoru
. Kohonenova síť se používá pro shlukovou analýzu</t>
  </si>
  <si>
    <t>Z následujících tvrzení o modelování aproximativního uvažování označte ta, která jsou správná</t>
  </si>
  <si>
    <t>. Výsledek aplikace pravidla zobecněný modus ponens B‘ lze získat také tak, že nejdříve stanovíme kompatibilitu předpokladu a antecedentu pravidla c a potom stanovíme funkci příslušnosti výsledku B‘ takto: µB‘(y) = min (c, µB(y)) 
. Fuzzy množina s funkcí příslušnosti trapezoid() se používá pro modelování tvrzení typu IF x is A THEN y is B
. Pravidlo zobecněný modus ponens odvozuje z tvrzení A‘ a A → B závěr B‘</t>
  </si>
  <si>
    <t>Z následujících tvrzení o operátoru selekce označte ta, která jsou správná</t>
  </si>
  <si>
    <t>. Pokud operátor selekce používá strategii ruletového kola, potom má genom s největší hodnotou fitness funkce největší pravděpodobnost, že bude vybrán</t>
  </si>
  <si>
    <t>Z následujících tvrzení o perceptronovém algoritmu označte ta tvrzení, která jsou pravdivá</t>
  </si>
  <si>
    <t>. Perceptronový algoritmus skončí po konečném počtu kroků pokud jsou kategorie, které se neuron lineárně separabilní
. Perceptronový algoritmus Ize použít pro trénování neuronového klasifikátoru</t>
  </si>
  <si>
    <t>Z následujících tvrzení o support(A) (podpora fuzzy množiny A) a core(A) (jádro fuzzy množiny A) označte ta tvrzení, která jsou správná</t>
  </si>
  <si>
    <t>.Pokud core(A) není prázdná množina, je množina A normální
.Funkce příslušnosti uA(x) = triangle(x; a, b, c), kde a ≠ b ≠ c, definuje množinu, pro kterou platí core(A) ∩ support(A) = {b}</t>
  </si>
  <si>
    <t>Z následujících tvrzení z oblasti fuzzy systémů označte ta tvrzení, která jsou správná</t>
  </si>
  <si>
    <t>. Při fuzzifikaci reálného vstupu x do Mamdanniho systému se x nahradí singletonem A s následující funkcí příslušnosti: µA(x) = 1 pro x = a a µA(x) = 0 pro x ≠ a
. Při deffuzikaci se fuzzy množina A nahrazuje reálným číslem, které se rovná hodnotě souřadnice těžiště fuzzy množiny A</t>
  </si>
  <si>
    <t>Z následujících tvrzení z oblasti teorie fuzzy systémů označte ta, která jsou správná</t>
  </si>
  <si>
    <t>. Dedukční mechanizmus fuzzy systémů je založen na aproximativním uvažování
. Neurofuzzy systém vznikl úpravou Sugenova systému. Úprava byla realizována tak, aby bylo možné neurofuzzy systém optimalizovat neuronovými metodami adaptace</t>
  </si>
  <si>
    <t>ECE</t>
  </si>
  <si>
    <t>t1</t>
  </si>
  <si>
    <t>t2</t>
  </si>
  <si>
    <t>t3</t>
  </si>
  <si>
    <t>y1</t>
  </si>
  <si>
    <t>y2</t>
  </si>
  <si>
    <t>y3</t>
  </si>
  <si>
    <t>X1</t>
  </si>
  <si>
    <t>X2</t>
  </si>
  <si>
    <t>X3</t>
  </si>
  <si>
    <t>&lt;---výsledek</t>
  </si>
  <si>
    <t>Ruletové kolo</t>
  </si>
  <si>
    <t>Jedinec</t>
  </si>
  <si>
    <t>Fitness</t>
  </si>
  <si>
    <t>x1</t>
  </si>
  <si>
    <t>x2</t>
  </si>
  <si>
    <t>x3</t>
  </si>
  <si>
    <t>x4</t>
  </si>
  <si>
    <t>x5</t>
  </si>
  <si>
    <t>P(x1)</t>
  </si>
  <si>
    <t>P(x2)</t>
  </si>
  <si>
    <t>P(x3)</t>
  </si>
  <si>
    <t>P(x4)</t>
  </si>
  <si>
    <t>P(x5)</t>
  </si>
  <si>
    <t>7 jedinců</t>
  </si>
  <si>
    <t>ruletové kolo</t>
  </si>
  <si>
    <t>6 jedinců</t>
  </si>
  <si>
    <t>rank selection</t>
  </si>
  <si>
    <t>f(x)=(4, 2, 1, 7, 6, 3, 5)</t>
  </si>
  <si>
    <t>Pořadí</t>
  </si>
  <si>
    <t>x6</t>
  </si>
  <si>
    <t>x7</t>
  </si>
  <si>
    <t>P(x6)</t>
  </si>
  <si>
    <t>P(x7)</t>
  </si>
  <si>
    <t>genom</t>
  </si>
  <si>
    <t>Poz 1</t>
  </si>
  <si>
    <t>Poz 2</t>
  </si>
  <si>
    <t>Poz 3</t>
  </si>
  <si>
    <t>Poz 4</t>
  </si>
  <si>
    <t>Poz 5</t>
  </si>
  <si>
    <t>Poz 6</t>
  </si>
  <si>
    <t>Poz 7</t>
  </si>
  <si>
    <t>Poz 8</t>
  </si>
  <si>
    <t>maska m</t>
  </si>
  <si>
    <t>A</t>
  </si>
  <si>
    <t>B</t>
  </si>
  <si>
    <t>C</t>
  </si>
  <si>
    <t>D</t>
  </si>
  <si>
    <t>Hopfieldova síť asociativní paměť, 1*y</t>
  </si>
  <si>
    <t>Hopfieldova síť asociativní paměť, 2*y</t>
  </si>
  <si>
    <t>&lt;---y</t>
  </si>
  <si>
    <t>&lt;---y1</t>
  </si>
  <si>
    <t>&lt;---y2</t>
  </si>
  <si>
    <t xml:space="preserve">W12 = </t>
  </si>
  <si>
    <t xml:space="preserve">, </t>
  </si>
  <si>
    <t xml:space="preserve">W13 = </t>
  </si>
  <si>
    <t xml:space="preserve">W14 = </t>
  </si>
  <si>
    <t xml:space="preserve">W23 = </t>
  </si>
  <si>
    <t xml:space="preserve">W24 = </t>
  </si>
  <si>
    <t xml:space="preserve">W34 = </t>
  </si>
  <si>
    <t>Jaká bude hodnota váhového vektoru w po dvou krocích učení w2=?, pokud
w0=(0,0,0,0)
A=((1,1,0),1)
B=((0,1,1),0)
kde kód kategorie d = 1 značí, že x∈X+ a kód kategorie d = 0 značí, že x∈X- ? Neuronu předkládáme nejprve bod B, a pak bod A a k tréninku používáme perceptronový algoritmus při rychlosti učení €=0.5.
Vyberte jednu z nabízených možností:</t>
  </si>
  <si>
    <t>Kompetiční síť</t>
  </si>
  <si>
    <t>w =</t>
  </si>
  <si>
    <t>x =</t>
  </si>
  <si>
    <t>Vektor bude zařazen do shluku</t>
  </si>
  <si>
    <t>C1</t>
  </si>
  <si>
    <t>C2</t>
  </si>
  <si>
    <t>C3</t>
  </si>
  <si>
    <t xml:space="preserve">Nejmenší euklidovská vzdálenost je odmocnina z </t>
  </si>
  <si>
    <t>síť s architekturou 2-3-1</t>
  </si>
  <si>
    <t>trénovací pár</t>
  </si>
  <si>
    <t>w1</t>
  </si>
  <si>
    <t>w2</t>
  </si>
  <si>
    <t>w3</t>
  </si>
  <si>
    <t>čistý a</t>
  </si>
  <si>
    <t>sigmoid</t>
  </si>
  <si>
    <t>w0</t>
  </si>
  <si>
    <t>w1x</t>
  </si>
  <si>
    <t>w2x</t>
  </si>
  <si>
    <t>w3x</t>
  </si>
  <si>
    <t xml:space="preserve">y = </t>
  </si>
  <si>
    <t>Δ =</t>
  </si>
  <si>
    <t>mezní hodnota 1</t>
  </si>
  <si>
    <t>mezní hodnota 2</t>
  </si>
  <si>
    <t>výsledek</t>
  </si>
  <si>
    <t>(x +</t>
  </si>
  <si>
    <t xml:space="preserve">) / </t>
  </si>
  <si>
    <t>PSO</t>
  </si>
  <si>
    <t>dim</t>
  </si>
  <si>
    <t>xₜ</t>
  </si>
  <si>
    <t>vₜ</t>
  </si>
  <si>
    <t>pBest</t>
  </si>
  <si>
    <t>gBest</t>
  </si>
  <si>
    <t>r₁</t>
  </si>
  <si>
    <t>r₂</t>
  </si>
  <si>
    <t>cognitive</t>
  </si>
  <si>
    <t>social</t>
  </si>
  <si>
    <t>vₜ₊₁</t>
  </si>
  <si>
    <t>xₜ₊₁</t>
  </si>
  <si>
    <t>"Předpokládejme PSO algoritmus běžící na 3- dimenzionálním prostoru.
V čase t je i-tá částice na pozici xit = (1,-1,2) s rychlostí vit = (1,-2,3).
Prozatím nejlepší pozice částice je (-1,1,2) a nejlepší pozice roje je (-2,1,-1).
Pro změnu pozice i-té částice byly náhodně vygenerovány následující parametry: r1 = (0.25, 0.5, 0.25), r2 = (0.5, 0.25, 0.5), C1 = C2 = 1.
Vypočítejte novou pozici i-té částice.</t>
  </si>
  <si>
    <t>vₜ₊₁ = ( </t>
  </si>
  <si>
    <t>xₜ₊₁ = (</t>
  </si>
  <si>
    <t>lingvistická proměnná</t>
  </si>
  <si>
    <t>Předpokládejme PSO algoritmus běžící na 3-dimenzionálním prostoru,
V čase t je i-tá částice na pozici xit = (-1, 1, 0.5) s rychlostí vit = (0.5, -0.5,
0.5). Prozatím nejlepší pozice částice je (0.5, -0.2, 0.2) a nejlepší pozice roje
je (0.4, -0.1, 0.3). Pro změnu pozice je i-té částice byly náhodně
vygenerovány následující parametry: r1 = (0.1, 0.2, 0.5), r2 = (0.2, 0.3, 0.5),
c1 = c2 = 0.5.</t>
  </si>
  <si>
    <t>xit+1 = (-0.285,
-0.215, 0.875);</t>
  </si>
  <si>
    <t>IF-THEN pravidlo IF x is A THEN y is B je reprezentováno fuzzy relací R = [0.8
0.9 1; 0.4 0.8 0.8; 0.2 0.7 0.5; 0.1 0.4 0.6] (kde ; značí nový řádek)</t>
  </si>
  <si>
    <t>[0.4 0.5 0.6]</t>
  </si>
  <si>
    <t>Topologie výstupní vrstvy Kohonenovy sítě je zadána následující maticí T =
[1 2 3 4 5 6; 7 8 9 10 11 12; 13 14 15 16 17 18; 19 20 21 22 23 24; 25 26 27
28 29 30] (kde ; značí nový řádek). Určete vzdálenosti mezi neurony
d(1,20), d(15,21)</t>
  </si>
  <si>
    <t>d(1,20) = 4, d(15,21) = 1</t>
  </si>
  <si>
    <t>Předpokládejte, že Hopfieldova síť s konfigurací W = [0 3 -2 1; 3 0 2 -3; -2 2
0 2; 1 -3 2 0] je ve stavu y=(1,1,-1,1). Stanovte Energii sitě E.</t>
  </si>
  <si>
    <t xml:space="preserve">Jaký je průnik fuzzy množin A = [0.2 0.3 0.6 1] a B = [0.3 0.2 0.4 0.2] </t>
  </si>
  <si>
    <t>[0.2 0.2 0.4 0.1]</t>
  </si>
  <si>
    <t>core = {3; 4}, support = (2,5)</t>
  </si>
  <si>
    <t>core = Ø, support = (3, 4)</t>
  </si>
  <si>
    <t>Fuzzy množiny A a B jsou zadány na univerzu &lt;0, ∞) funkcemi příslušnosti
Stanovte support (A∩B) a core (A∩B).</t>
  </si>
  <si>
    <t>Fuzzy množiny A a B jsou zadány na univerzu &lt;0, ∞) funkcemi příslušnosti
Stanovte support (A∪B) a core (A∪B).</t>
  </si>
  <si>
    <t>Δ = 0.2</t>
  </si>
  <si>
    <t>Který z těchto neuronů realizuje Booleovskou funkci x1 ¬ x2x3</t>
  </si>
  <si>
    <t>w0 = -1,5, w1 = 1, w2 = -1, w3 = 1</t>
  </si>
  <si>
    <t>Populaci v genetickém algoritmu tvoří 5 jedinců s následujícími hodnotami fintess funkce
f(x1) = 10, f(x2) = 15, f(x3) = 100, f(x4) = 55, f(x5) = 30
Stanovte pravděpodobnosti P(x2) a P(x5) se kterou se jedinci x2, resp. X5 vybráni v procesu
selekce, pokud strategie použitá při selekci je ruletové kolo.</t>
  </si>
  <si>
    <t>P(x2) = 1/14, P(x5) = 1/7</t>
  </si>
  <si>
    <t>Hopfieldova síť má konfigurace W = [0,3,-2,1; 3,0,2,-3; -2,2,0,2; 1,-3,2,0] (kde ; značí nový
řádek) a je ve stavu y =(1,1-1,1).</t>
  </si>
  <si>
    <t>Změnit stav mohou neurony x1, x3</t>
  </si>
  <si>
    <t>Jedinec A má genom a = (10011001) a jedinec B má genom b = (01010101). Při křížení genomů
je použita maska m = (11100000). Stanovte genovy c,d potomků C,D, kteří vzniknou křížením
A a B</t>
  </si>
  <si>
    <t>c = (10010101), d=(01011001)</t>
  </si>
  <si>
    <t>Fuzzy množiny A,B,C jsou zadány na universu X = {x1,x2,x3,x4} vektory
• A = (0.3, 0.6, 0.7, 0.2 )
• B = (0.9, 0.8, 0, 0.1 )
• C = (0.4, 0.5, 1, 0 )
Pokud množinové operátory jsou zvoleny standardně, stanovte charakteristickou funkci
množiny D = ¬(A˅(B˄C))</t>
  </si>
  <si>
    <t>(0.6, 0.4, 0.3, 0.8)</t>
  </si>
  <si>
    <t>Vrstvená neuronová síť s topologií 1,2,1 má řešit regresní problém. Síť je trénována na
trénovacím souboru {(x,d), d = φ(x)}. Síť má logistické neurony ve skryté vrstvě a výstupní
lineární neuron.
Počáteční konfigurace sítě je:
w = (w10, w11, w20, w21, W0, W1, W2) = (-0.1, 0.1, 0.2, -0.2, 1, -4, 6)
V prvním kroku byl z trénovacího souboru vybrán prvek (1, 1.8). Stanovte výstupní chybu Δ.</t>
  </si>
  <si>
    <t>Vypočítejte hodnotu na výstupu neuronu, pokud x1 = 2, w1 = -1 x2 = -0.5, w2 = 2, x3 = 1, w3 =
-0.5, θ = -2 a aktivační funkce je σ(x).</t>
  </si>
  <si>
    <t>Populace obsahuje 4 jedince s následujícími hodnotami fitness funkce f(xi) = (20, 10, 30, 45). S
jakou pravděpodobností bude vybrán jedinec x3, bude-li při selekci použita strategie
ruletového kola?</t>
  </si>
  <si>
    <t>Jaký je průnik množin A=[0.2 0.3 0.6 0.1] a B = [0.3 0.2 0.4 0.2]</t>
  </si>
  <si>
    <t xml:space="preserve"> [0.2 0.2 0.4 0.1]</t>
  </si>
  <si>
    <t>Populaci v genetickém algoritmu tvoří 6 jedinců s následujícími hodnotami fitness funkce
f(x1) = 2, f(x2)= 12, f(x3) = 1, f(x4) = 5, f(x5) = 3, f(x6) = 5
Stanovte pravděpodobnosti P(x1) a P(x3), se kterou budou jedinci x1, resp. X3 vybráni v
procesu selekce, pokud strategie použitá při selekci je výběr podle pořadí (rank selection).</t>
  </si>
  <si>
    <t xml:space="preserve"> P(x1) = 2/21, P(x3) = 1/21</t>
  </si>
  <si>
    <t>Která z následujících neuronových sítí realizuje dvouargumentovou Boolevskou funkci
ekvivalence?</t>
  </si>
  <si>
    <t>w10 = 0.5, w11 = -1, w12 = -1, w20 = -1.5, w21 = 1, w22 = 1, W10 = -0.5, W11
= 1, W12 = 1</t>
  </si>
  <si>
    <t>Z následujících tvrzení o modelování aproximativního uvazování oznacte ta, která jsou správna</t>
  </si>
  <si>
    <t>Označte tvrzení, která o algoritmu zpětného šíření chyby platí</t>
  </si>
  <si>
    <t>Při výpočtu gradientu ztrátové funkce musíme stanovit parciální derivace ztrátové funkce vzhledem ke všem vahám sítě</t>
  </si>
  <si>
    <t xml:space="preserve"> Fuzzy mnoziny s funkcemi príslusnosti jumpup() a jumpdown() se pouzívají pro modelování jednoduchých tvrzení typu x is A
b. Pravidlo zobecneny modus ponens odvozuje z tvrzení A' a A→ B záver B'
c. Pokud zobecnëný modus ponens odvozuje závër B' z tvrzení A' a A→B, potom Ize B' stanovit jako max-min kompozici predpokladu A' a A→B</t>
  </si>
  <si>
    <t>Z následujících tvrzení o funkci příslušnosti (membership function) fuzzy množiny označte ta, která jsou správná</t>
  </si>
  <si>
    <t xml:space="preserve">Pokud je univerzum, na kterém je množina definována konečné, lze funkci příslušnosti zadat maticí
</t>
  </si>
  <si>
    <t>Kohonenova síť se používá pro shlukovou analýzu
Po natrénování Kohonenova síť zachovává topologii vstupního prostoru
Výstupní vrstva sítě je organizována do dvourozměrné nebo třírozměrné mřížky</t>
  </si>
  <si>
    <t>Označte ta tvrzení o kompetiční síti, která jsou správná</t>
  </si>
  <si>
    <t>Způsob trénování kompetiční sítě se nazývá učení bez učitele
Kompetiční síť se používá pro shlukovou analýzu
Při relaxaci sítě je na vstup sítě vložen vstupní vektor a ve výstupní vrstvě sítě je excitován právě jeden neuron a to ten, jehož postsynaptický potenciál je největší</t>
  </si>
  <si>
    <t>Populaci v genetickém algoritmu tvoří 7 jedinců s následujícími hodnotami fitness funkce
f(xᵢ) = (4, 2, 1, 7, 6, 3, 5)
Stanovte pravděpodobnosti P(x₅), se kterou bude jedinec x₅, vybrán v procesu selekce, pokud strategie použitá při selekci je podle pořadí. Výsledek zaokrouhlete na 2 desetinná místa.</t>
  </si>
  <si>
    <t>Na univerzu X jsou dány fuzzy množiny A, B a A'.
Pravidlo IF x is A THEN y is B reprezentuje relaci A → B. Vytvořte ji spojením pomocí operátoru min. Poté pravidlem GMP odvoďte B' z dvojice předpokladů A', A → B.
A = [ 0.6 0.3 0.1 0.2 ],
B = [ 0.6 0.7 0.2 ],
A' = [ 0.3 0.5 0.9 0.4 ]</t>
  </si>
  <si>
    <t>B' = [ 0.3 0.3 0.2 ]</t>
  </si>
  <si>
    <t>Neuronová síť s architekturou 2-3-2 má mezi skrytou a výstupní vrstvou váhy
W₁₀ = -0.5, W₁₁ = 1, W₁₂ = -0.75, W₁₃ = -2, W₂₀ = 0.3, W₂₁ = -1.5, W₂₂ = -3, W₂₃ = 4
Na vstup je přiveden bod A = (1, 0) a na výstupu se objeví vektor Y = (0.8, 0.1). Vypočtěte hodnoty chyb ve výstupních neuronech Δ₁ a Δ₂, skrytých neuronech δ₁, δ₂ a δ₃.</t>
  </si>
  <si>
    <t>Δ₁ = -0.2, Δ₂ = 0.1, δ₁ = -0.35, δ₂ = -0.15, δ₃ = 0.8</t>
  </si>
  <si>
    <t>Fuzzy množiny A, B jsou zadány na universu X = {x₁, x₂, x₃, x₄} vektory:
A = (0.8, 0.7, 0.6, 0.9)
B = (0.1, 1, 0.7, 0.4)
Pokud množinové operátory jsou zvoleny standardně, stanovte charakteristickou funkci množiny
C = (¬A ∪ (A ∩ B))</t>
  </si>
  <si>
    <t>C = (0.2, 0.7, 0.6, 0.4)</t>
  </si>
  <si>
    <t>Po naučení neuronové sítě jsme získali následující matici záměn. Vypočítejte metriky chyba E, přesnost acc a falešný alarm fₐ hodnotící kvalitu klasifikace a výsledky zaokrouhlete na 2 desetinná místa.
x → X⁺	x → X⁻
x ∈ X⁺	90	40
x ∈ X⁻	30	10</t>
  </si>
  <si>
    <t>E = 0.41, acc = 0.59, fₐ = 0.75</t>
  </si>
  <si>
    <t>Jaká bude hodnota váhového vektoru w po dvou krocích učení w2 = ?, pokud
w0 = (0, 0, 0, 0)
A = ((1, 1, 0), 1)
B = ((0, 1, 1), 0)
kde kód kategorie d = 1 značí, že x ∈ X⁺, a kód kategorie d = 0 značí, že x ∈ X⁻?
Neuronu předkládáme nejprve bod B, a pak bod A, a k tréninku používáme perceptronový algoritmus při rychlosti učení ε = 0.5.</t>
  </si>
  <si>
    <t>w2 = (0, 0.5, 0, -0.5)</t>
  </si>
  <si>
    <t>Nastavte váhy Hopfieldovy sítě tak, aby realizovala asociativní paměť, ve které je uložen vektor
y = (1, 1, -1, -1)</t>
  </si>
  <si>
    <t>w₁₂ = 1, w₁₃ = -1, w₁₄ = -1, w₂₃ = -1, w₂₄ = -1, w₃₄ = 1</t>
  </si>
  <si>
    <t>Populaci v genetickém algoritmu tvoří 7 jedinců s následujícími hodnotami fitness funkce
f(xᵢ) = (4, 2, 1, 7, 6, 3, 5)
Stanovte pravděpodobnost P(x₆), se kterou bude jedinec x₆ vybrán v procesu selekce, pokud strategie použitá při selekci je podle pořadí. Výsledek zaokrouhlete na 2 desetinná místa.</t>
  </si>
  <si>
    <t>0.11</t>
  </si>
  <si>
    <t xml:space="preserve">Vypočítejte výstup average poolingové vrstvy, pokud okno má velikost (3 × 3) a krok = 2.
Na vstup je přivedena matice 7 × 7:
2 0.5 1 0.2 0.7 1 0.5
3 0.1 0.1 2 0.5 0.5 1
3 0.2 0.9 1 1 0.2 0.3
0.5 0.4 0.7 1 0.4 0.1 0.1
0.9 0.1 0.4 0.5 0.5 0.2 0.2
1 1 0.5 0.3 0.3 0.4 0.9
1 0.7 2 2 0.5 0.4 0.3
</t>
  </si>
  <si>
    <t>1.20 0.99 0.80
0.79 0.71 0.33
0.77 1.06 0.41</t>
  </si>
  <si>
    <t xml:space="preserve">Hopfieldova síť má konfiguraci
W = [0 3 -2 1; 3 0 2 -3; -2 2 0 2; 1 -3 2 0] (kde ; značí nový řádek)
a je ve stavu y = (1, 1, -1, 1).
Předpokládejte, že síť začne asynchronně relaxovat ze stávajícího stavu y.
Které neurony mohou v prvním relaxačním kroku změnit svůj stav?
</t>
  </si>
  <si>
    <t>změnit stav mohou neurony x₂, x₃ a x₄</t>
  </si>
  <si>
    <t>Síť s architekturou 3-3-4 klasifikuje vstupy do 4 kategorií. Váhy mezi skrytou a výstupní vrstvou jsou:
W₁₀ = -1, W₁₁ = -2, W₁₂ = 3, W₁₃ = 4
W₂₀ = 1, W₂₁ = -1, W₂₂ = 2, W₂₃ = -2
W₃₀ = -1.5, W₃₁ = -3, W₃₂ = 2, W₃₃ = 4
W₄₀ = 0.5, W₄₁ = -2, W₄₂ = 2, W₄₃ = 3
Na vstupu se objeví tréninkový pár (x = (0, 1, 0, 0)) a na výstupu se objeví hodnoty Y = (0.1, 0.8, 0.2, 0.3).
Propagujte chybu do skryté vrstvy. Jaká bude hodnota δ₁, δ₂ a δ₃?</t>
  </si>
  <si>
    <t>δ₁ = -1.2, δ₂ = 0.9, δ₃ = 2.3</t>
  </si>
  <si>
    <t xml:space="preserve">Fuzzy množiny A, B jsou zadány na universu X = {x₁, x₂, x₃, x₄} vektory:
A = (0.8, 0.7, 0.6, 0.9)
B = (0.1, 1, 0.7, 0.4)
Pokud množinové operátory jsou zvoleny standardně, stanovte charakteristickou funkci množiny C = (¬B ∪ (¬A ∩ B)).
</t>
  </si>
  <si>
    <t>C = (0.9, 0.3, 0.4, 0.6)</t>
  </si>
  <si>
    <t>Fitness funkce f(x₁, x₂, x₃) je minimalizována PSO algoritmem. V čase t–1 jsou dány následující parametry i-té částice:
x(t–1) = (1, –1, –2)  (pozice částice)
v(t–1) = (0.5, 1, 1.5) (rychlost částice)
y(t–1) = (2, –2, 1)  (zatím nejlepší pozice jedince)
yᵣ(t–1) = (–2, –2, 1) (zatím nejlepší pozice roje)
Předpokládejme, že c₁(t) = c₂(t) = 0.9 a byly vygenerovány náhodné hodnoty
r₁(t) = (0.15, 0.2, 0.5) (náhodnost (y – x))
r₂(t) = (0.25, 0.1, 0.4) (náhodnost (yᵣ – x))
Vypočítejte novou pozici i-té částice v čase t.</t>
  </si>
  <si>
    <t>x(t) = (0.96, –0.27, 1.93)</t>
  </si>
  <si>
    <t>Lingvistická promenná je vázána na univerzum X, kde x € &lt;-100, 100&gt;. Navrhnete lineární transformaci, která prevede promennou x do intervalu &lt;0,1 &gt;.</t>
  </si>
  <si>
    <t>(x+100)/200</t>
  </si>
  <si>
    <t>Je dána kompeticní sít's konfiguracní maticí
W =
2 -0.5 1 3
-2 -1 0.5 2
-0.5 12 -3
Na vstup je priveden vektor x = (2, -2, 3, -1). Do jakého shluku bude zarazen a jaká je nejmensí eukleidovská vzdálenost? Výsledek zaokrouhlete na 2 desetinná místa</t>
  </si>
  <si>
    <t>Vektor s bude zarazen do shluku C3. Nejmensí eukleidovská vzdálenost je odmocnina z 20.25.</t>
  </si>
  <si>
    <t>Po naučení neuronové sítě jsme získali následující matici záměn. Vypočítejte metriky chyba E, přesnost acc a falešný alarm fₐ hodnotící kvalitu klasifikace a výsledky zaokrouhlete na 2 desetinná místa.
x → X⁺  x → X⁻
x ∈ X⁺  120  15
x ∈ X⁻  40  30</t>
  </si>
  <si>
    <t>E = 0.27, acc = 0.73, fₐ = 0.57</t>
  </si>
  <si>
    <t>Relace R je definována na universu XxY a relace S na universu YxZ takto
R =
0.2 0.7 0.9
0.9 0.5 0.7
S =
0.4 0.1
0.5 0.5
0.8 0.7
Stanovte max-product kompozici relací R a S (max - násobek).</t>
  </si>
  <si>
    <t>0.72 0.63
0.56 0.49</t>
  </si>
  <si>
    <t>Topologie vystupní vrstvy Kohonenovy síte je zadána následujíci maticí T = [1 2 3 4 5 6; 7 8 9 10 11 12; 13 14 15 16 17 18; 19 20 21 22 23 24; 25 26 27 28 29 30] (kde ; znaci novy rádek). Urcete vzdálenosti mezi neurony d(1,20),
d(15, 21)</t>
  </si>
  <si>
    <t>d(1,20) = 4, d(15, 21) = 1</t>
  </si>
  <si>
    <t>Který z téchto neuronú s aktivacní funkcí o(h) realizuje Booleovskou funkci x1 J x2 (tj. implikaci)?</t>
  </si>
  <si>
    <t>Wo = 0.5, w1 =-1, W2 = 1</t>
  </si>
  <si>
    <t>Na univerzu X jsou dány fuzzy mnoziny A a B. Vytvorte relaci A → B spojením pomocí operátoru min. A = [ 0.6 0.7
0.2 0.4 ], B = [ 0.8 0.8 0.2 ]</t>
  </si>
  <si>
    <t>Je dána síť s architekturou 2-3-1 s logistickými neurony ve skryté vrstvě a lineárním neuronem na výstupní vrstvě. Na její vstup je
přiveden trénovací pár ((-2, 3), 3). Vypočtěte výstup této sítě. Výstupy logistických neuronů zaokrouhlete na 2 desetinná místa.
Konfigurace sítě je následující:
w = 0.5, w = 0.3, w = 0.4, w = -1, w = -0.2, w = 0.3 w = -1.5, w = -1, w = 1, W = 0, W = 3, W = 2, W = -1</t>
  </si>
  <si>
    <t>Y = 2.42</t>
  </si>
  <si>
    <t>Na univerzu X jsou dány fuzzy mnoziny A, B a A'.
Pravidlo IF x is A THEN y is B reprezentuje relaci A → B. Vytvorte ji spojením pomocí operátoru min. Poté pravidlem GMP odvod'te B' z dvojice predpokladü A', A → В.
A = [ 0.2 0.8 0.5 0.3 ], B = [ 0.6 0.7 0.2 ], A' = [ 0.4 0.6 0.9 0.4 ]</t>
  </si>
  <si>
    <t>B' = [ 0.6 0.6 0.2 ]</t>
  </si>
  <si>
    <t>Fitness funkce f(x1, x2, x3) je minimalizována PSO algoritmem. V ¿ase t-1 jsou dány následující parametry i-té cástice
x(t -1) = (2, -2, 1)
(pozice cástice)
v(t -1) = (-1, 1, 1)
(rychlost cástice)
y(t -1) = (2,3, -1)
(zatím nejlepsí pozice jedince)
ys(t -1) = (-2,2, -1)
(zatím nejlepsí pozice roje)
Predpokládejme, ze c,(t) = C2(t) = 0.8 a byly vygenerovány náhodné hodnoty
r1(t) = (0.25, 0.2, 0.3) (nahodnost (y - x))
r2(t) = (0.2, 0.15, 0.4) (náhodnost (Ys - X))
Vypocítejte novou pozici i-té cástice v case t.</t>
  </si>
  <si>
    <t>x(t) = (0.36, 0.28, 1.52)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</si>
</sst>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Aptos Narrow"/>
      <family val="2"/>
      <charset val="238"/>
      <scheme val="minor"/>
    </font>
    <font>
      <sz val="11"/>
      <color theme="1"/>
      <name val="Arial"/>
      <family val="2"/>
      <charset val="238"/>
    </font>
    <font>
      <b/>
      <sz val="11"/>
      <color theme="1"/>
      <name val="Aptos Narrow"/>
      <family val="2"/>
      <scheme val="minor"/>
    </font>
    <font>
      <sz val="8"/>
      <name val="Aptos Narrow"/>
      <family val="2"/>
      <charset val="238"/>
      <scheme val="minor"/>
    </font>
    <font>
      <sz val="11"/>
      <color theme="1"/>
      <name val="Aptos Narrow"/>
      <family val="2"/>
      <scheme val="minor"/>
    </font>
    <font>
      <sz val="10"/>
      <color theme="1"/>
      <name val="Arial Unicode MS"/>
      <family val="2"/>
      <charset val="238"/>
    </font>
  </fonts>
  <fills count="4">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s>
  <borders count="6">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style="thin">
        <color indexed="64"/>
      </bottom>
      <diagonal/>
    </border>
    <border>
      <left style="thin">
        <color indexed="64"/>
      </left>
      <right style="thin">
        <color indexed="64"/>
      </right>
      <top/>
      <bottom/>
      <diagonal/>
    </border>
  </borders>
  <cellStyleXfs count="2">
    <xf numFmtId="0" fontId="0" fillId="0" borderId="0"/>
    <xf numFmtId="0" fontId="1" fillId="0" borderId="0"/>
  </cellStyleXfs>
  <cellXfs count="21">
    <xf numFmtId="0" fontId="0" fillId="0" borderId="0" xfId="0"/>
    <xf numFmtId="0" fontId="0" fillId="0" borderId="0" xfId="0" applyAlignment="1">
      <alignment wrapText="1"/>
    </xf>
    <xf numFmtId="0" fontId="0" fillId="3" borderId="0" xfId="0" applyFill="1"/>
    <xf numFmtId="0" fontId="2" fillId="0" borderId="0" xfId="0" applyFont="1"/>
    <xf numFmtId="12" fontId="0" fillId="0" borderId="0" xfId="0" applyNumberFormat="1"/>
    <xf numFmtId="2" fontId="0" fillId="0" borderId="0" xfId="0" applyNumberFormat="1"/>
    <xf numFmtId="0" fontId="0" fillId="2" borderId="0" xfId="0" applyFill="1" applyAlignment="1">
      <alignment horizontal="center"/>
    </xf>
    <xf numFmtId="0" fontId="0" fillId="3" borderId="0" xfId="0" applyFill="1" applyAlignment="1">
      <alignment horizontal="center"/>
    </xf>
    <xf numFmtId="0" fontId="0" fillId="0" borderId="0" xfId="0" applyAlignment="1">
      <alignment horizontal="center"/>
    </xf>
    <xf numFmtId="0" fontId="0" fillId="2" borderId="4" xfId="0" applyFill="1" applyBorder="1" applyAlignment="1">
      <alignment horizontal="center"/>
    </xf>
    <xf numFmtId="0" fontId="0" fillId="0" borderId="5" xfId="0" applyBorder="1"/>
    <xf numFmtId="0" fontId="0" fillId="0" borderId="0" xfId="0" applyAlignment="1">
      <alignment vertical="center" wrapText="1"/>
    </xf>
    <xf numFmtId="0" fontId="4" fillId="0" borderId="0" xfId="0" applyFont="1" applyAlignment="1">
      <alignment vertical="center" wrapText="1"/>
    </xf>
    <xf numFmtId="0" fontId="5" fillId="0" borderId="0" xfId="0" applyFont="1" applyAlignment="1">
      <alignment vertical="center" wrapText="1"/>
    </xf>
    <xf numFmtId="2" fontId="0" fillId="3" borderId="0" xfId="0" applyNumberFormat="1" applyFill="1" applyAlignment="1">
      <alignment horizontal="center"/>
    </xf>
    <xf numFmtId="12" fontId="0" fillId="3" borderId="0" xfId="0" applyNumberFormat="1" applyFill="1" applyAlignment="1">
      <alignment horizontal="center"/>
    </xf>
    <xf numFmtId="13" fontId="0" fillId="3" borderId="1" xfId="0" applyNumberFormat="1" applyFill="1" applyBorder="1" applyAlignment="1">
      <alignment horizontal="center"/>
    </xf>
    <xf numFmtId="13" fontId="0" fillId="3" borderId="2" xfId="0" applyNumberFormat="1" applyFill="1" applyBorder="1" applyAlignment="1">
      <alignment horizontal="center"/>
    </xf>
    <xf numFmtId="13" fontId="0" fillId="3" borderId="3" xfId="0" applyNumberFormat="1" applyFill="1" applyBorder="1" applyAlignment="1">
      <alignment horizontal="center"/>
    </xf>
    <xf numFmtId="0" fontId="0" fillId="0" borderId="0" xfId="0" applyAlignment="1">
      <alignment horizontal="left" wrapText="1"/>
    </xf>
    <xf numFmtId="0" fontId="0" fillId="0" borderId="0" xfId="0" applyAlignment="1">
      <alignment horizontal="left"/>
    </xf>
  </cellXfs>
  <cellStyles count="2">
    <cellStyle name="Normal" xfId="0" builtinId="0"/>
    <cellStyle name="Normální 2" xfId="1" xr:uid="{2936FAB8-0645-43B5-AF0E-E36379E1A901}"/>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158</xdr:row>
      <xdr:rowOff>25400</xdr:rowOff>
    </xdr:from>
    <xdr:to>
      <xdr:col>1</xdr:col>
      <xdr:colOff>431800</xdr:colOff>
      <xdr:row>180</xdr:row>
      <xdr:rowOff>152400</xdr:rowOff>
    </xdr:to>
    <xdr:pic>
      <xdr:nvPicPr>
        <xdr:cNvPr id="3" name="Picture 2">
          <a:extLst>
            <a:ext uri="{FF2B5EF4-FFF2-40B4-BE49-F238E27FC236}">
              <a16:creationId xmlns:a16="http://schemas.microsoft.com/office/drawing/2014/main" id="{6E915180-B7AE-77F5-618E-D630D27F77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7182900"/>
          <a:ext cx="7175500" cy="4318000"/>
        </a:xfrm>
        <a:prstGeom prst="rect">
          <a:avLst/>
        </a:prstGeom>
      </xdr:spPr>
    </xdr:pic>
    <xdr:clientData/>
  </xdr:twoCellAnchor>
  <xdr:twoCellAnchor editAs="oneCell">
    <xdr:from>
      <xdr:col>1</xdr:col>
      <xdr:colOff>508000</xdr:colOff>
      <xdr:row>159</xdr:row>
      <xdr:rowOff>76200</xdr:rowOff>
    </xdr:from>
    <xdr:to>
      <xdr:col>1</xdr:col>
      <xdr:colOff>8280400</xdr:colOff>
      <xdr:row>172</xdr:row>
      <xdr:rowOff>139197</xdr:rowOff>
    </xdr:to>
    <xdr:pic>
      <xdr:nvPicPr>
        <xdr:cNvPr id="7" name="Picture 6">
          <a:extLst>
            <a:ext uri="{FF2B5EF4-FFF2-40B4-BE49-F238E27FC236}">
              <a16:creationId xmlns:a16="http://schemas.microsoft.com/office/drawing/2014/main" id="{EB7FDF19-DB3F-FE13-7CD1-B85A244829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251700" y="123177300"/>
          <a:ext cx="7772400" cy="2539497"/>
        </a:xfrm>
        <a:prstGeom prst="rect">
          <a:avLst/>
        </a:prstGeom>
      </xdr:spPr>
    </xdr:pic>
    <xdr:clientData/>
  </xdr:twoCellAnchor>
  <xdr:twoCellAnchor editAs="oneCell">
    <xdr:from>
      <xdr:col>1</xdr:col>
      <xdr:colOff>63500</xdr:colOff>
      <xdr:row>133</xdr:row>
      <xdr:rowOff>12700</xdr:rowOff>
    </xdr:from>
    <xdr:to>
      <xdr:col>1</xdr:col>
      <xdr:colOff>1790700</xdr:colOff>
      <xdr:row>133</xdr:row>
      <xdr:rowOff>774700</xdr:rowOff>
    </xdr:to>
    <xdr:pic>
      <xdr:nvPicPr>
        <xdr:cNvPr id="9" name="Picture 8">
          <a:extLst>
            <a:ext uri="{FF2B5EF4-FFF2-40B4-BE49-F238E27FC236}">
              <a16:creationId xmlns:a16="http://schemas.microsoft.com/office/drawing/2014/main" id="{E5008866-1026-79EC-57E7-D7396A88CDE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07200" y="121920000"/>
          <a:ext cx="1727200" cy="762000"/>
        </a:xfrm>
        <a:prstGeom prst="rect">
          <a:avLst/>
        </a:prstGeom>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6EC07-518A-4BF5-AA7B-29337ECCE5D1}">
  <dimension ref="A1"/>
  <sheetViews>
    <sheetView workbookViewId="0">
      <selection activeCell="B54" sqref="B54"/>
    </sheetView>
  </sheetViews>
  <sheetFormatPr baseColWidth="10" defaultColWidth="8.83203125" defaultRowHeight="1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C405B-72CE-4789-B2F4-C01FB161AA51}">
  <dimension ref="A1:C158"/>
  <sheetViews>
    <sheetView tabSelected="1" topLeftCell="A95" zoomScaleNormal="80" workbookViewId="0">
      <selection activeCell="B138" sqref="B138"/>
    </sheetView>
  </sheetViews>
  <sheetFormatPr baseColWidth="10" defaultColWidth="8.83203125" defaultRowHeight="15" x14ac:dyDescent="0.2"/>
  <cols>
    <col min="1" max="1" width="88.5" customWidth="1"/>
    <col min="2" max="2" width="114.5" customWidth="1"/>
  </cols>
  <sheetData>
    <row r="1" spans="1:2" x14ac:dyDescent="0.2">
      <c r="A1" s="3" t="s">
        <v>0</v>
      </c>
      <c r="B1" s="3" t="s">
        <v>1</v>
      </c>
    </row>
    <row r="2" spans="1:2" ht="80" x14ac:dyDescent="0.2">
      <c r="A2" s="1" t="s">
        <v>2</v>
      </c>
      <c r="B2" s="1" t="s">
        <v>3</v>
      </c>
    </row>
    <row r="3" spans="1:2" ht="96" x14ac:dyDescent="0.2">
      <c r="A3" s="1" t="s">
        <v>4</v>
      </c>
      <c r="B3" s="1" t="s">
        <v>5</v>
      </c>
    </row>
    <row r="4" spans="1:2" ht="128" x14ac:dyDescent="0.2">
      <c r="A4" s="1" t="s">
        <v>6</v>
      </c>
      <c r="B4" s="1" t="s">
        <v>7</v>
      </c>
    </row>
    <row r="5" spans="1:2" ht="32" x14ac:dyDescent="0.2">
      <c r="A5" s="1" t="s">
        <v>8</v>
      </c>
      <c r="B5" s="1" t="s">
        <v>9</v>
      </c>
    </row>
    <row r="6" spans="1:2" ht="128" x14ac:dyDescent="0.2">
      <c r="A6" s="1" t="s">
        <v>10</v>
      </c>
      <c r="B6" s="1" t="s">
        <v>11</v>
      </c>
    </row>
    <row r="7" spans="1:2" ht="128" x14ac:dyDescent="0.2">
      <c r="A7" s="1" t="s">
        <v>12</v>
      </c>
      <c r="B7" s="1" t="s">
        <v>13</v>
      </c>
    </row>
    <row r="8" spans="1:2" ht="128" x14ac:dyDescent="0.2">
      <c r="A8" s="1" t="s">
        <v>275</v>
      </c>
      <c r="B8" s="1" t="s">
        <v>14</v>
      </c>
    </row>
    <row r="9" spans="1:2" ht="80" x14ac:dyDescent="0.2">
      <c r="A9" s="1" t="s">
        <v>15</v>
      </c>
      <c r="B9" s="1" t="s">
        <v>16</v>
      </c>
    </row>
    <row r="10" spans="1:2" ht="112" x14ac:dyDescent="0.2">
      <c r="A10" s="1" t="s">
        <v>17</v>
      </c>
      <c r="B10" s="1" t="s">
        <v>18</v>
      </c>
    </row>
    <row r="11" spans="1:2" ht="112" x14ac:dyDescent="0.2">
      <c r="A11" s="1" t="s">
        <v>19</v>
      </c>
      <c r="B11" s="1" t="s">
        <v>18</v>
      </c>
    </row>
    <row r="12" spans="1:2" ht="112" x14ac:dyDescent="0.2">
      <c r="A12" s="1" t="s">
        <v>20</v>
      </c>
      <c r="B12" s="1" t="s">
        <v>21</v>
      </c>
    </row>
    <row r="13" spans="1:2" ht="128" x14ac:dyDescent="0.2">
      <c r="A13" s="1" t="s">
        <v>22</v>
      </c>
      <c r="B13" s="1" t="s">
        <v>23</v>
      </c>
    </row>
    <row r="14" spans="1:2" ht="112" x14ac:dyDescent="0.2">
      <c r="A14" s="1" t="s">
        <v>24</v>
      </c>
      <c r="B14" s="1" t="s">
        <v>25</v>
      </c>
    </row>
    <row r="15" spans="1:2" ht="144" x14ac:dyDescent="0.2">
      <c r="A15" s="1" t="s">
        <v>26</v>
      </c>
      <c r="B15" s="1" t="s">
        <v>27</v>
      </c>
    </row>
    <row r="16" spans="1:2" ht="112" x14ac:dyDescent="0.2">
      <c r="A16" s="1" t="s">
        <v>28</v>
      </c>
      <c r="B16" s="1" t="s">
        <v>29</v>
      </c>
    </row>
    <row r="17" spans="1:2" ht="112" x14ac:dyDescent="0.2">
      <c r="A17" s="1" t="s">
        <v>30</v>
      </c>
      <c r="B17" s="1" t="s">
        <v>31</v>
      </c>
    </row>
    <row r="18" spans="1:2" ht="48" x14ac:dyDescent="0.2">
      <c r="A18" s="1" t="s">
        <v>32</v>
      </c>
      <c r="B18" s="1" t="s">
        <v>33</v>
      </c>
    </row>
    <row r="19" spans="1:2" ht="64" x14ac:dyDescent="0.2">
      <c r="A19" s="1" t="s">
        <v>34</v>
      </c>
      <c r="B19" s="1" t="s">
        <v>35</v>
      </c>
    </row>
    <row r="20" spans="1:2" ht="64" x14ac:dyDescent="0.2">
      <c r="A20" s="1" t="s">
        <v>36</v>
      </c>
      <c r="B20" s="1" t="s">
        <v>37</v>
      </c>
    </row>
    <row r="21" spans="1:2" ht="64" x14ac:dyDescent="0.2">
      <c r="A21" s="1" t="s">
        <v>38</v>
      </c>
      <c r="B21" s="1" t="s">
        <v>39</v>
      </c>
    </row>
    <row r="22" spans="1:2" ht="64" x14ac:dyDescent="0.2">
      <c r="A22" s="1" t="s">
        <v>40</v>
      </c>
      <c r="B22" s="1" t="s">
        <v>41</v>
      </c>
    </row>
    <row r="23" spans="1:2" ht="48" x14ac:dyDescent="0.2">
      <c r="A23" s="1" t="s">
        <v>42</v>
      </c>
      <c r="B23" s="1" t="s">
        <v>43</v>
      </c>
    </row>
    <row r="24" spans="1:2" ht="32" x14ac:dyDescent="0.2">
      <c r="A24" s="1" t="s">
        <v>44</v>
      </c>
      <c r="B24" s="1" t="s">
        <v>45</v>
      </c>
    </row>
    <row r="25" spans="1:2" ht="224" x14ac:dyDescent="0.2">
      <c r="A25" s="1" t="s">
        <v>46</v>
      </c>
      <c r="B25" s="1" t="s">
        <v>47</v>
      </c>
    </row>
    <row r="26" spans="1:2" ht="32" x14ac:dyDescent="0.2">
      <c r="A26" s="1" t="s">
        <v>48</v>
      </c>
      <c r="B26" s="1" t="s">
        <v>49</v>
      </c>
    </row>
    <row r="27" spans="1:2" ht="48" x14ac:dyDescent="0.2">
      <c r="A27" s="1" t="s">
        <v>50</v>
      </c>
      <c r="B27" s="1" t="s">
        <v>51</v>
      </c>
    </row>
    <row r="28" spans="1:2" ht="32" x14ac:dyDescent="0.2">
      <c r="A28" s="1" t="s">
        <v>52</v>
      </c>
      <c r="B28" s="1" t="s">
        <v>53</v>
      </c>
    </row>
    <row r="29" spans="1:2" ht="32" x14ac:dyDescent="0.2">
      <c r="A29" s="1" t="s">
        <v>54</v>
      </c>
      <c r="B29" s="1" t="s">
        <v>55</v>
      </c>
    </row>
    <row r="30" spans="1:2" ht="16" x14ac:dyDescent="0.2">
      <c r="A30" s="1" t="s">
        <v>56</v>
      </c>
      <c r="B30" s="1" t="s">
        <v>57</v>
      </c>
    </row>
    <row r="31" spans="1:2" ht="32" x14ac:dyDescent="0.2">
      <c r="A31" s="1" t="s">
        <v>58</v>
      </c>
      <c r="B31" s="1" t="s">
        <v>59</v>
      </c>
    </row>
    <row r="32" spans="1:2" ht="32" x14ac:dyDescent="0.2">
      <c r="A32" s="1" t="s">
        <v>60</v>
      </c>
      <c r="B32" s="1" t="s">
        <v>61</v>
      </c>
    </row>
    <row r="33" spans="1:2" ht="64" x14ac:dyDescent="0.2">
      <c r="A33" s="1" t="s">
        <v>62</v>
      </c>
      <c r="B33" s="1" t="s">
        <v>63</v>
      </c>
    </row>
    <row r="34" spans="1:2" ht="64" x14ac:dyDescent="0.2">
      <c r="A34" s="1" t="s">
        <v>64</v>
      </c>
      <c r="B34" s="1" t="s">
        <v>65</v>
      </c>
    </row>
    <row r="35" spans="1:2" ht="48" x14ac:dyDescent="0.2">
      <c r="A35" s="1" t="s">
        <v>66</v>
      </c>
      <c r="B35" s="1" t="s">
        <v>67</v>
      </c>
    </row>
    <row r="36" spans="1:2" ht="64" x14ac:dyDescent="0.2">
      <c r="A36" s="1" t="s">
        <v>68</v>
      </c>
      <c r="B36" s="1" t="s">
        <v>69</v>
      </c>
    </row>
    <row r="37" spans="1:2" ht="128" x14ac:dyDescent="0.2">
      <c r="A37" s="1" t="s">
        <v>70</v>
      </c>
      <c r="B37" s="1" t="s">
        <v>71</v>
      </c>
    </row>
    <row r="38" spans="1:2" ht="128" x14ac:dyDescent="0.2">
      <c r="A38" s="1" t="s">
        <v>72</v>
      </c>
      <c r="B38" s="1" t="s">
        <v>73</v>
      </c>
    </row>
    <row r="39" spans="1:2" ht="128" x14ac:dyDescent="0.2">
      <c r="A39" s="1" t="s">
        <v>74</v>
      </c>
      <c r="B39" s="1" t="s">
        <v>75</v>
      </c>
    </row>
    <row r="40" spans="1:2" ht="128" x14ac:dyDescent="0.2">
      <c r="A40" s="1" t="s">
        <v>76</v>
      </c>
      <c r="B40" s="1" t="s">
        <v>77</v>
      </c>
    </row>
    <row r="41" spans="1:2" ht="32" x14ac:dyDescent="0.2">
      <c r="A41" s="1" t="s">
        <v>78</v>
      </c>
      <c r="B41" s="1" t="s">
        <v>79</v>
      </c>
    </row>
    <row r="42" spans="1:2" ht="64" x14ac:dyDescent="0.2">
      <c r="A42" s="1" t="s">
        <v>80</v>
      </c>
      <c r="B42" s="1" t="s">
        <v>81</v>
      </c>
    </row>
    <row r="43" spans="1:2" ht="48" x14ac:dyDescent="0.2">
      <c r="A43" s="1" t="s">
        <v>82</v>
      </c>
      <c r="B43" s="1" t="s">
        <v>83</v>
      </c>
    </row>
    <row r="44" spans="1:2" ht="48" x14ac:dyDescent="0.2">
      <c r="A44" s="1" t="s">
        <v>84</v>
      </c>
      <c r="B44" s="1" t="s">
        <v>85</v>
      </c>
    </row>
    <row r="45" spans="1:2" ht="48" x14ac:dyDescent="0.2">
      <c r="A45" s="1" t="s">
        <v>86</v>
      </c>
      <c r="B45" s="1" t="s">
        <v>87</v>
      </c>
    </row>
    <row r="46" spans="1:2" ht="64" x14ac:dyDescent="0.2">
      <c r="A46" s="1" t="s">
        <v>88</v>
      </c>
      <c r="B46" s="1" t="s">
        <v>89</v>
      </c>
    </row>
    <row r="47" spans="1:2" ht="64" x14ac:dyDescent="0.2">
      <c r="A47" s="1" t="s">
        <v>90</v>
      </c>
      <c r="B47" s="1" t="s">
        <v>91</v>
      </c>
    </row>
    <row r="48" spans="1:2" ht="48" x14ac:dyDescent="0.2">
      <c r="A48" s="1" t="s">
        <v>92</v>
      </c>
      <c r="B48" s="1" t="s">
        <v>93</v>
      </c>
    </row>
    <row r="49" spans="1:2" ht="48" x14ac:dyDescent="0.2">
      <c r="A49" s="1" t="s">
        <v>94</v>
      </c>
      <c r="B49" s="1" t="s">
        <v>95</v>
      </c>
    </row>
    <row r="50" spans="1:2" ht="32" x14ac:dyDescent="0.2">
      <c r="A50" s="1" t="s">
        <v>96</v>
      </c>
      <c r="B50" s="1" t="s">
        <v>97</v>
      </c>
    </row>
    <row r="51" spans="1:2" ht="32" x14ac:dyDescent="0.2">
      <c r="A51" s="1" t="s">
        <v>98</v>
      </c>
      <c r="B51" s="1" t="s">
        <v>99</v>
      </c>
    </row>
    <row r="52" spans="1:2" ht="48" x14ac:dyDescent="0.2">
      <c r="A52" t="s">
        <v>100</v>
      </c>
      <c r="B52" s="1" t="s">
        <v>101</v>
      </c>
    </row>
    <row r="53" spans="1:2" ht="48" x14ac:dyDescent="0.2">
      <c r="A53" s="1" t="s">
        <v>102</v>
      </c>
      <c r="B53" s="1" t="s">
        <v>103</v>
      </c>
    </row>
    <row r="54" spans="1:2" ht="32" x14ac:dyDescent="0.2">
      <c r="A54" t="s">
        <v>104</v>
      </c>
      <c r="B54" s="1" t="s">
        <v>105</v>
      </c>
    </row>
    <row r="55" spans="1:2" ht="32" x14ac:dyDescent="0.2">
      <c r="A55" s="1" t="s">
        <v>106</v>
      </c>
      <c r="B55" s="1" t="s">
        <v>107</v>
      </c>
    </row>
    <row r="56" spans="1:2" ht="48" x14ac:dyDescent="0.2">
      <c r="A56" s="1" t="s">
        <v>108</v>
      </c>
      <c r="B56" s="1" t="s">
        <v>109</v>
      </c>
    </row>
    <row r="57" spans="1:2" ht="32" x14ac:dyDescent="0.2">
      <c r="A57" s="1" t="s">
        <v>110</v>
      </c>
      <c r="B57" s="1" t="s">
        <v>111</v>
      </c>
    </row>
    <row r="58" spans="1:2" ht="32" x14ac:dyDescent="0.2">
      <c r="A58" s="1" t="s">
        <v>112</v>
      </c>
      <c r="B58" s="1" t="s">
        <v>113</v>
      </c>
    </row>
    <row r="59" spans="1:2" ht="32" x14ac:dyDescent="0.2">
      <c r="A59" t="s">
        <v>114</v>
      </c>
      <c r="B59" s="1" t="s">
        <v>115</v>
      </c>
    </row>
    <row r="60" spans="1:2" ht="32" x14ac:dyDescent="0.2">
      <c r="A60" t="s">
        <v>116</v>
      </c>
      <c r="B60" s="1" t="s">
        <v>117</v>
      </c>
    </row>
    <row r="61" spans="1:2" ht="16" x14ac:dyDescent="0.2">
      <c r="A61" s="1" t="s">
        <v>118</v>
      </c>
      <c r="B61" s="1" t="s">
        <v>119</v>
      </c>
    </row>
    <row r="62" spans="1:2" ht="32" x14ac:dyDescent="0.2">
      <c r="A62" s="1" t="s">
        <v>120</v>
      </c>
      <c r="B62" s="1" t="s">
        <v>121</v>
      </c>
    </row>
    <row r="63" spans="1:2" ht="16" x14ac:dyDescent="0.2">
      <c r="A63" s="1" t="s">
        <v>122</v>
      </c>
      <c r="B63" s="1" t="s">
        <v>123</v>
      </c>
    </row>
    <row r="64" spans="1:2" ht="16" x14ac:dyDescent="0.2">
      <c r="A64" s="1" t="s">
        <v>124</v>
      </c>
      <c r="B64" s="1" t="s">
        <v>125</v>
      </c>
    </row>
    <row r="65" spans="1:2" ht="32" x14ac:dyDescent="0.2">
      <c r="A65" s="1" t="s">
        <v>126</v>
      </c>
      <c r="B65" s="1" t="s">
        <v>127</v>
      </c>
    </row>
    <row r="66" spans="1:2" ht="32" x14ac:dyDescent="0.2">
      <c r="A66" s="1" t="s">
        <v>128</v>
      </c>
      <c r="B66" s="1" t="s">
        <v>129</v>
      </c>
    </row>
    <row r="67" spans="1:2" ht="48" x14ac:dyDescent="0.2">
      <c r="A67" s="1" t="s">
        <v>130</v>
      </c>
      <c r="B67" s="1" t="s">
        <v>131</v>
      </c>
    </row>
    <row r="68" spans="1:2" ht="16" x14ac:dyDescent="0.2">
      <c r="A68" s="1" t="s">
        <v>132</v>
      </c>
    </row>
    <row r="69" spans="1:2" ht="64" x14ac:dyDescent="0.2">
      <c r="A69" s="1" t="s">
        <v>133</v>
      </c>
      <c r="B69" s="1" t="s">
        <v>134</v>
      </c>
    </row>
    <row r="70" spans="1:2" ht="32" x14ac:dyDescent="0.2">
      <c r="A70" s="1" t="s">
        <v>135</v>
      </c>
      <c r="B70" s="1" t="s">
        <v>136</v>
      </c>
    </row>
    <row r="71" spans="1:2" ht="48" x14ac:dyDescent="0.2">
      <c r="A71" s="1" t="s">
        <v>137</v>
      </c>
      <c r="B71" s="1" t="s">
        <v>138</v>
      </c>
    </row>
    <row r="72" spans="1:2" ht="32" x14ac:dyDescent="0.2">
      <c r="A72" s="1" t="s">
        <v>139</v>
      </c>
      <c r="B72" s="1" t="s">
        <v>140</v>
      </c>
    </row>
    <row r="73" spans="1:2" ht="32" x14ac:dyDescent="0.2">
      <c r="A73" s="1" t="s">
        <v>141</v>
      </c>
      <c r="B73" s="1" t="s">
        <v>142</v>
      </c>
    </row>
    <row r="74" spans="1:2" ht="96" x14ac:dyDescent="0.2">
      <c r="A74" s="1" t="s">
        <v>143</v>
      </c>
      <c r="B74" s="1" t="s">
        <v>144</v>
      </c>
    </row>
    <row r="75" spans="1:2" ht="96" x14ac:dyDescent="0.2">
      <c r="A75" s="1" t="s">
        <v>145</v>
      </c>
      <c r="B75" s="1" t="s">
        <v>146</v>
      </c>
    </row>
    <row r="76" spans="1:2" ht="96" x14ac:dyDescent="0.2">
      <c r="A76" s="1" t="s">
        <v>147</v>
      </c>
      <c r="B76" s="1" t="s">
        <v>148</v>
      </c>
    </row>
    <row r="77" spans="1:2" ht="96" x14ac:dyDescent="0.2">
      <c r="A77" s="1" t="s">
        <v>149</v>
      </c>
      <c r="B77" s="1" t="s">
        <v>150</v>
      </c>
    </row>
    <row r="78" spans="1:2" ht="96" x14ac:dyDescent="0.2">
      <c r="A78" s="1" t="s">
        <v>151</v>
      </c>
      <c r="B78" s="1" t="s">
        <v>152</v>
      </c>
    </row>
    <row r="79" spans="1:2" ht="96" x14ac:dyDescent="0.2">
      <c r="A79" s="1" t="s">
        <v>153</v>
      </c>
      <c r="B79" s="1" t="s">
        <v>154</v>
      </c>
    </row>
    <row r="80" spans="1:2" ht="96" x14ac:dyDescent="0.2">
      <c r="A80" s="1" t="s">
        <v>155</v>
      </c>
      <c r="B80" s="1" t="s">
        <v>156</v>
      </c>
    </row>
    <row r="81" spans="1:2" ht="96" x14ac:dyDescent="0.2">
      <c r="A81" s="1" t="s">
        <v>157</v>
      </c>
      <c r="B81" s="1" t="s">
        <v>158</v>
      </c>
    </row>
    <row r="82" spans="1:2" ht="96" x14ac:dyDescent="0.2">
      <c r="A82" s="1" t="s">
        <v>159</v>
      </c>
      <c r="B82" t="s">
        <v>160</v>
      </c>
    </row>
    <row r="83" spans="1:2" ht="112" x14ac:dyDescent="0.2">
      <c r="A83" s="1" t="s">
        <v>161</v>
      </c>
      <c r="B83" s="1" t="s">
        <v>162</v>
      </c>
    </row>
    <row r="84" spans="1:2" ht="96" x14ac:dyDescent="0.2">
      <c r="A84" s="1" t="s">
        <v>163</v>
      </c>
      <c r="B84" s="1" t="s">
        <v>164</v>
      </c>
    </row>
    <row r="85" spans="1:2" ht="32" x14ac:dyDescent="0.2">
      <c r="A85" s="1" t="s">
        <v>165</v>
      </c>
      <c r="B85" s="1" t="s">
        <v>166</v>
      </c>
    </row>
    <row r="86" spans="1:2" ht="64" x14ac:dyDescent="0.2">
      <c r="A86" s="1" t="s">
        <v>167</v>
      </c>
      <c r="B86" s="1" t="s">
        <v>168</v>
      </c>
    </row>
    <row r="87" spans="1:2" ht="64" x14ac:dyDescent="0.2">
      <c r="A87" s="1" t="s">
        <v>169</v>
      </c>
      <c r="B87" s="1" t="s">
        <v>170</v>
      </c>
    </row>
    <row r="88" spans="1:2" ht="112" x14ac:dyDescent="0.2">
      <c r="A88" s="1" t="s">
        <v>171</v>
      </c>
      <c r="B88" s="1" t="s">
        <v>172</v>
      </c>
    </row>
    <row r="89" spans="1:2" ht="112" x14ac:dyDescent="0.2">
      <c r="A89" s="1" t="s">
        <v>173</v>
      </c>
      <c r="B89" s="1" t="s">
        <v>174</v>
      </c>
    </row>
    <row r="90" spans="1:2" ht="160" x14ac:dyDescent="0.2">
      <c r="A90" s="1" t="s">
        <v>175</v>
      </c>
      <c r="B90" s="1" t="s">
        <v>176</v>
      </c>
    </row>
    <row r="91" spans="1:2" ht="160" x14ac:dyDescent="0.2">
      <c r="A91" s="1" t="s">
        <v>177</v>
      </c>
      <c r="B91" s="1" t="s">
        <v>178</v>
      </c>
    </row>
    <row r="92" spans="1:2" ht="96" x14ac:dyDescent="0.2">
      <c r="A92" s="1" t="s">
        <v>179</v>
      </c>
      <c r="B92" s="1" t="s">
        <v>180</v>
      </c>
    </row>
    <row r="93" spans="1:2" ht="48" x14ac:dyDescent="0.2">
      <c r="A93" s="1" t="s">
        <v>181</v>
      </c>
      <c r="B93" s="1" t="s">
        <v>182</v>
      </c>
    </row>
    <row r="94" spans="1:2" ht="96" x14ac:dyDescent="0.2">
      <c r="A94" s="1" t="s">
        <v>183</v>
      </c>
      <c r="B94" s="1" t="s">
        <v>184</v>
      </c>
    </row>
    <row r="95" spans="1:2" ht="64" x14ac:dyDescent="0.2">
      <c r="A95" s="1" t="s">
        <v>185</v>
      </c>
      <c r="B95" s="1" t="s">
        <v>186</v>
      </c>
    </row>
    <row r="96" spans="1:2" ht="160" x14ac:dyDescent="0.2">
      <c r="A96" s="1" t="s">
        <v>187</v>
      </c>
      <c r="B96" s="1" t="s">
        <v>188</v>
      </c>
    </row>
    <row r="97" spans="1:3" ht="32" x14ac:dyDescent="0.2">
      <c r="A97" s="1" t="s">
        <v>189</v>
      </c>
      <c r="B97" s="1" t="s">
        <v>190</v>
      </c>
    </row>
    <row r="98" spans="1:3" ht="32" x14ac:dyDescent="0.2">
      <c r="A98" s="1" t="s">
        <v>191</v>
      </c>
      <c r="B98" s="1" t="s">
        <v>192</v>
      </c>
    </row>
    <row r="99" spans="1:3" ht="64" x14ac:dyDescent="0.2">
      <c r="A99" s="1" t="s">
        <v>193</v>
      </c>
      <c r="B99" s="1" t="s">
        <v>194</v>
      </c>
    </row>
    <row r="100" spans="1:3" ht="32" x14ac:dyDescent="0.2">
      <c r="A100" s="1" t="s">
        <v>195</v>
      </c>
      <c r="B100" s="1" t="s">
        <v>196</v>
      </c>
    </row>
    <row r="101" spans="1:3" ht="48" x14ac:dyDescent="0.2">
      <c r="A101" s="1" t="s">
        <v>197</v>
      </c>
      <c r="B101" s="1" t="s">
        <v>198</v>
      </c>
    </row>
    <row r="102" spans="1:3" ht="64" x14ac:dyDescent="0.2">
      <c r="A102" s="1" t="s">
        <v>199</v>
      </c>
      <c r="B102" s="1" t="s">
        <v>200</v>
      </c>
    </row>
    <row r="103" spans="1:3" ht="32" x14ac:dyDescent="0.2">
      <c r="A103" t="s">
        <v>201</v>
      </c>
      <c r="B103" s="1" t="s">
        <v>202</v>
      </c>
    </row>
    <row r="104" spans="1:3" ht="64" x14ac:dyDescent="0.2">
      <c r="A104" s="1" t="s">
        <v>203</v>
      </c>
      <c r="B104" s="1" t="s">
        <v>204</v>
      </c>
    </row>
    <row r="105" spans="1:3" ht="32" x14ac:dyDescent="0.2">
      <c r="A105" s="1" t="s">
        <v>205</v>
      </c>
      <c r="B105" s="1" t="s">
        <v>206</v>
      </c>
    </row>
    <row r="106" spans="1:3" ht="32" x14ac:dyDescent="0.2">
      <c r="A106" s="1" t="s">
        <v>207</v>
      </c>
      <c r="B106" s="1" t="s">
        <v>208</v>
      </c>
    </row>
    <row r="107" spans="1:3" ht="32" x14ac:dyDescent="0.2">
      <c r="A107" s="1" t="s">
        <v>209</v>
      </c>
      <c r="B107" s="1" t="s">
        <v>210</v>
      </c>
      <c r="C107" s="3"/>
    </row>
    <row r="108" spans="1:3" ht="48" x14ac:dyDescent="0.2">
      <c r="A108" s="1" t="s">
        <v>211</v>
      </c>
      <c r="B108" s="1" t="s">
        <v>212</v>
      </c>
    </row>
    <row r="109" spans="1:3" ht="48" x14ac:dyDescent="0.2">
      <c r="A109" s="1" t="s">
        <v>213</v>
      </c>
      <c r="B109" s="1" t="s">
        <v>214</v>
      </c>
    </row>
    <row r="110" spans="1:3" ht="48" x14ac:dyDescent="0.2">
      <c r="A110" s="1" t="s">
        <v>351</v>
      </c>
      <c r="B110" s="1" t="s">
        <v>354</v>
      </c>
    </row>
    <row r="111" spans="1:3" ht="16" x14ac:dyDescent="0.2">
      <c r="A111" s="1" t="s">
        <v>352</v>
      </c>
      <c r="B111" s="1" t="s">
        <v>353</v>
      </c>
    </row>
    <row r="112" spans="1:3" ht="32" x14ac:dyDescent="0.2">
      <c r="A112" s="1" t="s">
        <v>355</v>
      </c>
      <c r="B112" s="1" t="s">
        <v>356</v>
      </c>
    </row>
    <row r="113" spans="1:2" ht="48" x14ac:dyDescent="0.2">
      <c r="A113" t="s">
        <v>201</v>
      </c>
      <c r="B113" s="1" t="s">
        <v>357</v>
      </c>
    </row>
    <row r="114" spans="1:2" ht="64" x14ac:dyDescent="0.2">
      <c r="A114" s="1" t="s">
        <v>358</v>
      </c>
      <c r="B114" s="1" t="s">
        <v>359</v>
      </c>
    </row>
    <row r="115" spans="1:2" ht="96" x14ac:dyDescent="0.2">
      <c r="A115" s="1" t="s">
        <v>360</v>
      </c>
      <c r="B115" s="20">
        <v>0.21</v>
      </c>
    </row>
    <row r="116" spans="1:2" ht="128" x14ac:dyDescent="0.2">
      <c r="A116" s="1" t="s">
        <v>361</v>
      </c>
      <c r="B116" s="1" t="s">
        <v>362</v>
      </c>
    </row>
    <row r="117" spans="1:2" ht="80" x14ac:dyDescent="0.2">
      <c r="A117" s="1" t="s">
        <v>363</v>
      </c>
      <c r="B117" s="1" t="s">
        <v>364</v>
      </c>
    </row>
    <row r="118" spans="1:2" ht="112" x14ac:dyDescent="0.2">
      <c r="A118" s="1" t="s">
        <v>365</v>
      </c>
      <c r="B118" s="1" t="s">
        <v>366</v>
      </c>
    </row>
    <row r="119" spans="1:2" ht="96" x14ac:dyDescent="0.2">
      <c r="A119" s="1" t="s">
        <v>367</v>
      </c>
      <c r="B119" s="1" t="s">
        <v>368</v>
      </c>
    </row>
    <row r="120" spans="1:2" ht="144" x14ac:dyDescent="0.2">
      <c r="A120" s="1" t="s">
        <v>369</v>
      </c>
      <c r="B120" s="1" t="s">
        <v>370</v>
      </c>
    </row>
    <row r="121" spans="1:2" ht="32" x14ac:dyDescent="0.2">
      <c r="A121" s="1" t="s">
        <v>371</v>
      </c>
      <c r="B121" s="1" t="s">
        <v>372</v>
      </c>
    </row>
    <row r="122" spans="1:2" ht="80" x14ac:dyDescent="0.2">
      <c r="A122" s="1" t="s">
        <v>373</v>
      </c>
      <c r="B122" s="1" t="s">
        <v>374</v>
      </c>
    </row>
    <row r="123" spans="1:2" ht="176" x14ac:dyDescent="0.2">
      <c r="A123" s="1" t="s">
        <v>375</v>
      </c>
      <c r="B123" s="1" t="s">
        <v>376</v>
      </c>
    </row>
    <row r="124" spans="1:2" ht="112" x14ac:dyDescent="0.2">
      <c r="A124" s="1" t="s">
        <v>377</v>
      </c>
      <c r="B124" s="1" t="s">
        <v>378</v>
      </c>
    </row>
    <row r="125" spans="1:2" ht="144" x14ac:dyDescent="0.2">
      <c r="A125" s="1" t="s">
        <v>379</v>
      </c>
      <c r="B125" s="1" t="s">
        <v>380</v>
      </c>
    </row>
    <row r="126" spans="1:2" ht="112" x14ac:dyDescent="0.2">
      <c r="A126" s="1" t="s">
        <v>381</v>
      </c>
      <c r="B126" t="s">
        <v>382</v>
      </c>
    </row>
    <row r="127" spans="1:2" ht="208" x14ac:dyDescent="0.2">
      <c r="A127" s="1" t="s">
        <v>383</v>
      </c>
      <c r="B127" s="1" t="s">
        <v>384</v>
      </c>
    </row>
    <row r="128" spans="1:2" ht="32" x14ac:dyDescent="0.2">
      <c r="A128" s="1" t="s">
        <v>385</v>
      </c>
      <c r="B128" s="1" t="s">
        <v>386</v>
      </c>
    </row>
    <row r="129" spans="1:2" ht="112" x14ac:dyDescent="0.2">
      <c r="A129" s="1" t="s">
        <v>387</v>
      </c>
      <c r="B129" s="1" t="s">
        <v>388</v>
      </c>
    </row>
    <row r="130" spans="1:2" ht="96" x14ac:dyDescent="0.2">
      <c r="A130" s="1" t="s">
        <v>389</v>
      </c>
      <c r="B130" s="1" t="s">
        <v>390</v>
      </c>
    </row>
    <row r="131" spans="1:2" ht="144" x14ac:dyDescent="0.2">
      <c r="A131" s="1" t="s">
        <v>391</v>
      </c>
      <c r="B131" s="1" t="s">
        <v>392</v>
      </c>
    </row>
    <row r="132" spans="1:2" ht="48" x14ac:dyDescent="0.2">
      <c r="A132" s="1" t="s">
        <v>393</v>
      </c>
      <c r="B132" s="1" t="s">
        <v>394</v>
      </c>
    </row>
    <row r="133" spans="1:2" ht="16" x14ac:dyDescent="0.2">
      <c r="A133" s="1" t="s">
        <v>395</v>
      </c>
      <c r="B133" s="1" t="s">
        <v>396</v>
      </c>
    </row>
    <row r="134" spans="1:2" ht="65" customHeight="1" x14ac:dyDescent="0.2">
      <c r="A134" s="1" t="s">
        <v>397</v>
      </c>
      <c r="B134" s="1"/>
    </row>
    <row r="135" spans="1:2" ht="96" x14ac:dyDescent="0.2">
      <c r="A135" s="1" t="s">
        <v>398</v>
      </c>
      <c r="B135" s="1" t="s">
        <v>399</v>
      </c>
    </row>
    <row r="136" spans="1:2" ht="64" x14ac:dyDescent="0.2">
      <c r="A136" s="1" t="s">
        <v>400</v>
      </c>
      <c r="B136" s="1" t="s">
        <v>401</v>
      </c>
    </row>
    <row r="137" spans="1:2" ht="208" x14ac:dyDescent="0.2">
      <c r="A137" s="1" t="s">
        <v>402</v>
      </c>
      <c r="B137" s="1" t="s">
        <v>403</v>
      </c>
    </row>
    <row r="141" spans="1:2" ht="96" x14ac:dyDescent="0.2">
      <c r="A141" s="1" t="s">
        <v>318</v>
      </c>
      <c r="B141" s="1" t="s">
        <v>319</v>
      </c>
    </row>
    <row r="142" spans="1:2" ht="32" x14ac:dyDescent="0.2">
      <c r="A142" s="1" t="s">
        <v>320</v>
      </c>
      <c r="B142" t="s">
        <v>321</v>
      </c>
    </row>
    <row r="143" spans="1:2" ht="64" x14ac:dyDescent="0.2">
      <c r="A143" s="1" t="s">
        <v>322</v>
      </c>
      <c r="B143" t="s">
        <v>323</v>
      </c>
    </row>
    <row r="144" spans="1:2" ht="32" x14ac:dyDescent="0.2">
      <c r="A144" s="1" t="s">
        <v>324</v>
      </c>
      <c r="B144" s="19">
        <v>-1</v>
      </c>
    </row>
    <row r="145" spans="1:2" ht="16" x14ac:dyDescent="0.2">
      <c r="A145" s="1" t="s">
        <v>325</v>
      </c>
      <c r="B145" t="s">
        <v>326</v>
      </c>
    </row>
    <row r="146" spans="1:2" ht="32" x14ac:dyDescent="0.2">
      <c r="A146" s="1" t="s">
        <v>329</v>
      </c>
      <c r="B146" t="s">
        <v>328</v>
      </c>
    </row>
    <row r="147" spans="1:2" ht="32" x14ac:dyDescent="0.2">
      <c r="A147" s="1" t="s">
        <v>330</v>
      </c>
      <c r="B147" t="s">
        <v>327</v>
      </c>
    </row>
    <row r="148" spans="1:2" ht="96" x14ac:dyDescent="0.2">
      <c r="A148" s="1" t="s">
        <v>342</v>
      </c>
      <c r="B148" t="s">
        <v>331</v>
      </c>
    </row>
    <row r="149" spans="1:2" ht="16" x14ac:dyDescent="0.2">
      <c r="A149" s="1" t="s">
        <v>332</v>
      </c>
      <c r="B149" t="s">
        <v>333</v>
      </c>
    </row>
    <row r="150" spans="1:2" ht="64" x14ac:dyDescent="0.2">
      <c r="A150" s="1" t="s">
        <v>334</v>
      </c>
      <c r="B150" t="s">
        <v>335</v>
      </c>
    </row>
    <row r="151" spans="1:2" ht="32" x14ac:dyDescent="0.2">
      <c r="A151" s="1" t="s">
        <v>336</v>
      </c>
      <c r="B151" t="s">
        <v>337</v>
      </c>
    </row>
    <row r="152" spans="1:2" ht="48" x14ac:dyDescent="0.2">
      <c r="A152" s="1" t="s">
        <v>338</v>
      </c>
      <c r="B152" t="s">
        <v>339</v>
      </c>
    </row>
    <row r="153" spans="1:2" ht="96" x14ac:dyDescent="0.2">
      <c r="A153" s="1" t="s">
        <v>340</v>
      </c>
      <c r="B153" t="s">
        <v>341</v>
      </c>
    </row>
    <row r="154" spans="1:2" ht="32" x14ac:dyDescent="0.2">
      <c r="A154" s="1" t="s">
        <v>343</v>
      </c>
      <c r="B154" s="20">
        <v>0</v>
      </c>
    </row>
    <row r="155" spans="1:2" ht="48" x14ac:dyDescent="0.2">
      <c r="A155" s="1" t="s">
        <v>344</v>
      </c>
      <c r="B155" s="20">
        <v>0.28499999999999998</v>
      </c>
    </row>
    <row r="156" spans="1:2" ht="16" x14ac:dyDescent="0.2">
      <c r="A156" s="1" t="s">
        <v>345</v>
      </c>
      <c r="B156" t="s">
        <v>346</v>
      </c>
    </row>
    <row r="157" spans="1:2" ht="64" x14ac:dyDescent="0.2">
      <c r="A157" s="1" t="s">
        <v>347</v>
      </c>
      <c r="B157" t="s">
        <v>348</v>
      </c>
    </row>
    <row r="158" spans="1:2" ht="32" x14ac:dyDescent="0.2">
      <c r="A158" s="1" t="s">
        <v>349</v>
      </c>
      <c r="B158" s="1" t="s">
        <v>350</v>
      </c>
    </row>
  </sheetData>
  <autoFilter ref="A1:B109" xr:uid="{23EC405B-72CE-4789-B2F4-C01FB161AA51}">
    <sortState xmlns:xlrd2="http://schemas.microsoft.com/office/spreadsheetml/2017/richdata2" ref="A2:B117">
      <sortCondition ref="A1"/>
    </sortState>
  </autoFilter>
  <sortState xmlns:xlrd2="http://schemas.microsoft.com/office/spreadsheetml/2017/richdata2" ref="A2:B69">
    <sortCondition ref="A2:A69"/>
  </sortState>
  <conditionalFormatting sqref="A2:A112 A114">
    <cfRule type="duplicateValues" dxfId="0" priority="8"/>
  </conditionalFormatting>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4D700-1F86-442A-8D20-A6FCC578A9E9}">
  <dimension ref="A1:V111"/>
  <sheetViews>
    <sheetView zoomScale="84" workbookViewId="0">
      <selection activeCell="K9" sqref="K9"/>
    </sheetView>
  </sheetViews>
  <sheetFormatPr baseColWidth="10" defaultColWidth="8.83203125" defaultRowHeight="15" x14ac:dyDescent="0.2"/>
  <cols>
    <col min="4" max="4" width="7.83203125" customWidth="1"/>
    <col min="15" max="15" width="56.83203125" customWidth="1"/>
    <col min="22" max="22" width="9.5" customWidth="1"/>
  </cols>
  <sheetData>
    <row r="1" spans="1:22" x14ac:dyDescent="0.2">
      <c r="A1" s="3" t="s">
        <v>215</v>
      </c>
      <c r="B1" t="s">
        <v>216</v>
      </c>
      <c r="C1" t="s">
        <v>217</v>
      </c>
      <c r="D1" t="s">
        <v>218</v>
      </c>
      <c r="E1" t="s">
        <v>219</v>
      </c>
      <c r="F1" t="s">
        <v>220</v>
      </c>
      <c r="G1" t="s">
        <v>221</v>
      </c>
      <c r="V1" s="1"/>
    </row>
    <row r="2" spans="1:22" x14ac:dyDescent="0.2">
      <c r="A2" t="s">
        <v>222</v>
      </c>
      <c r="B2" s="6">
        <v>0</v>
      </c>
      <c r="C2" s="6">
        <v>0</v>
      </c>
      <c r="D2" s="6">
        <v>1</v>
      </c>
      <c r="E2" s="6">
        <v>0.3</v>
      </c>
      <c r="F2" s="6">
        <v>0.1</v>
      </c>
      <c r="G2" s="6">
        <v>0.9</v>
      </c>
      <c r="H2">
        <f xml:space="preserve"> -((B2*LN(E2))+((1-B2)*LN(1-E2))
   +C2*LN(F2) + (1-C2)*LN(1-F2)
   +D2*LN(G2) + (1-D2)*LN(1-G2))</f>
        <v>0.56739597525438501</v>
      </c>
      <c r="V2" s="1"/>
    </row>
    <row r="3" spans="1:22" ht="15" customHeight="1" x14ac:dyDescent="0.2">
      <c r="A3" t="s">
        <v>223</v>
      </c>
      <c r="B3" s="6">
        <v>1</v>
      </c>
      <c r="C3" s="6">
        <v>0</v>
      </c>
      <c r="D3" s="6">
        <v>0</v>
      </c>
      <c r="E3" s="6">
        <v>0.8</v>
      </c>
      <c r="F3" s="6">
        <v>0.2</v>
      </c>
      <c r="G3" s="6">
        <v>0.1</v>
      </c>
      <c r="H3">
        <f xml:space="preserve"> -((B3*LN(E3))+((1-B3)*LN(1-E3))
   +C3*LN(F3) + (1-C3)*LN(1-F3)
   +D3*LN(G3) + (1-D3)*LN(1-G3))</f>
        <v>0.55164761828624576</v>
      </c>
      <c r="V3" s="1"/>
    </row>
    <row r="4" spans="1:22" x14ac:dyDescent="0.2">
      <c r="A4" t="s">
        <v>224</v>
      </c>
      <c r="B4" s="6">
        <v>0</v>
      </c>
      <c r="C4" s="6">
        <v>1</v>
      </c>
      <c r="D4" s="6">
        <v>1</v>
      </c>
      <c r="E4" s="6">
        <v>0.4</v>
      </c>
      <c r="F4" s="6">
        <v>0.4</v>
      </c>
      <c r="G4" s="6">
        <v>0.6</v>
      </c>
      <c r="H4">
        <f xml:space="preserve"> -((B4*LN(E4))+((1-B4)*LN(1-E4))
   +C4*LN(F4) + (1-C4)*LN(1-F4)
   +D4*LN(G4) + (1-D4)*LN(1-G4))</f>
        <v>1.9379419794061363</v>
      </c>
      <c r="V4" s="1"/>
    </row>
    <row r="5" spans="1:22" x14ac:dyDescent="0.2">
      <c r="H5" s="2">
        <f>SUM(H2:H4)</f>
        <v>3.0569855729467674</v>
      </c>
      <c r="I5" t="s">
        <v>225</v>
      </c>
      <c r="V5" s="1"/>
    </row>
    <row r="6" spans="1:22" x14ac:dyDescent="0.2">
      <c r="V6" s="1"/>
    </row>
    <row r="7" spans="1:22" x14ac:dyDescent="0.2">
      <c r="A7" s="3" t="s">
        <v>226</v>
      </c>
      <c r="V7" s="1"/>
    </row>
    <row r="8" spans="1:22" x14ac:dyDescent="0.2">
      <c r="B8" t="s">
        <v>227</v>
      </c>
      <c r="C8" t="s">
        <v>228</v>
      </c>
    </row>
    <row r="9" spans="1:22" x14ac:dyDescent="0.2">
      <c r="B9" t="s">
        <v>229</v>
      </c>
      <c r="C9" s="6">
        <v>2</v>
      </c>
    </row>
    <row r="10" spans="1:22" x14ac:dyDescent="0.2">
      <c r="B10" t="s">
        <v>230</v>
      </c>
      <c r="C10" s="6">
        <v>12</v>
      </c>
    </row>
    <row r="11" spans="1:22" x14ac:dyDescent="0.2">
      <c r="B11" t="s">
        <v>231</v>
      </c>
      <c r="C11" s="6">
        <v>1</v>
      </c>
    </row>
    <row r="12" spans="1:22" x14ac:dyDescent="0.2">
      <c r="B12" t="s">
        <v>232</v>
      </c>
      <c r="C12" s="6">
        <v>5</v>
      </c>
    </row>
    <row r="13" spans="1:22" x14ac:dyDescent="0.2">
      <c r="B13" t="s">
        <v>233</v>
      </c>
      <c r="C13" s="6">
        <v>3</v>
      </c>
    </row>
    <row r="14" spans="1:22" x14ac:dyDescent="0.2">
      <c r="B14" t="s">
        <v>234</v>
      </c>
      <c r="C14" s="2">
        <f>C9/SUM($C$9:$C$13)</f>
        <v>8.6956521739130432E-2</v>
      </c>
      <c r="D14" s="15">
        <f>C9/SUM($C$9:$C$13)</f>
        <v>8.6956521739130432E-2</v>
      </c>
      <c r="E14" s="16">
        <f>C9/SUM($C$9:$C$13)</f>
        <v>8.6956521739130432E-2</v>
      </c>
    </row>
    <row r="15" spans="1:22" x14ac:dyDescent="0.2">
      <c r="B15" t="s">
        <v>235</v>
      </c>
      <c r="C15" s="2">
        <f t="shared" ref="C15:C18" si="0">C10/SUM($C$9:$C$13)</f>
        <v>0.52173913043478259</v>
      </c>
      <c r="D15" s="15">
        <f>C10/SUM($C$9:$C$13)</f>
        <v>0.52173913043478259</v>
      </c>
      <c r="E15" s="17">
        <f t="shared" ref="E15:E17" si="1">C10/SUM($C$9:$C$13)</f>
        <v>0.52173913043478259</v>
      </c>
    </row>
    <row r="16" spans="1:22" x14ac:dyDescent="0.2">
      <c r="B16" t="s">
        <v>236</v>
      </c>
      <c r="C16" s="2">
        <f t="shared" si="0"/>
        <v>4.3478260869565216E-2</v>
      </c>
      <c r="D16" s="15">
        <f>C11/SUM($C$9:$C$13)</f>
        <v>4.3478260869565216E-2</v>
      </c>
      <c r="E16" s="17">
        <f t="shared" si="1"/>
        <v>4.3478260869565216E-2</v>
      </c>
    </row>
    <row r="17" spans="1:13" x14ac:dyDescent="0.2">
      <c r="B17" t="s">
        <v>237</v>
      </c>
      <c r="C17" s="2">
        <f t="shared" si="0"/>
        <v>0.21739130434782608</v>
      </c>
      <c r="D17" s="15">
        <f>C12/SUM($C$9:$C$13)</f>
        <v>0.21739130434782608</v>
      </c>
      <c r="E17" s="17">
        <f t="shared" si="1"/>
        <v>0.21739130434782608</v>
      </c>
    </row>
    <row r="18" spans="1:13" x14ac:dyDescent="0.2">
      <c r="B18" t="s">
        <v>238</v>
      </c>
      <c r="C18" s="2">
        <f t="shared" si="0"/>
        <v>0.13043478260869565</v>
      </c>
      <c r="D18" s="15">
        <f>C13/SUM($C$9:$C$13)</f>
        <v>0.13043478260869565</v>
      </c>
      <c r="E18" s="18">
        <f>C13/SUM($C$9:$C$13)</f>
        <v>0.13043478260869565</v>
      </c>
    </row>
    <row r="19" spans="1:13" x14ac:dyDescent="0.2">
      <c r="D19" s="4"/>
    </row>
    <row r="20" spans="1:13" x14ac:dyDescent="0.2">
      <c r="A20" s="3" t="s">
        <v>239</v>
      </c>
      <c r="B20" s="3" t="s">
        <v>240</v>
      </c>
      <c r="E20" s="3" t="s">
        <v>241</v>
      </c>
      <c r="F20" s="3" t="s">
        <v>242</v>
      </c>
      <c r="J20" s="3" t="s">
        <v>241</v>
      </c>
      <c r="K20" s="3" t="s">
        <v>240</v>
      </c>
    </row>
    <row r="21" spans="1:13" x14ac:dyDescent="0.2">
      <c r="A21" t="s">
        <v>243</v>
      </c>
      <c r="F21" t="s">
        <v>228</v>
      </c>
      <c r="G21" t="s">
        <v>244</v>
      </c>
      <c r="K21" t="s">
        <v>228</v>
      </c>
    </row>
    <row r="22" spans="1:13" x14ac:dyDescent="0.2">
      <c r="B22" t="s">
        <v>229</v>
      </c>
      <c r="C22" s="6">
        <v>4</v>
      </c>
      <c r="E22" t="s">
        <v>229</v>
      </c>
      <c r="F22" s="6">
        <v>2</v>
      </c>
      <c r="G22">
        <f>_xlfn.RANK.AVG(F22,$F$22:$F$27,1)</f>
        <v>2</v>
      </c>
      <c r="J22" t="s">
        <v>229</v>
      </c>
      <c r="K22" s="6">
        <v>2</v>
      </c>
    </row>
    <row r="23" spans="1:13" x14ac:dyDescent="0.2">
      <c r="B23" t="s">
        <v>230</v>
      </c>
      <c r="C23" s="6">
        <v>2</v>
      </c>
      <c r="E23" t="s">
        <v>230</v>
      </c>
      <c r="F23" s="6">
        <v>12</v>
      </c>
      <c r="G23">
        <f t="shared" ref="G23:G27" si="2">_xlfn.RANK.AVG(F23,$F$22:$F$27,1)</f>
        <v>6</v>
      </c>
      <c r="J23" t="s">
        <v>230</v>
      </c>
      <c r="K23" s="6">
        <v>12</v>
      </c>
    </row>
    <row r="24" spans="1:13" x14ac:dyDescent="0.2">
      <c r="B24" t="s">
        <v>231</v>
      </c>
      <c r="C24" s="6">
        <v>1</v>
      </c>
      <c r="E24" t="s">
        <v>231</v>
      </c>
      <c r="F24" s="6">
        <v>1</v>
      </c>
      <c r="G24">
        <f t="shared" si="2"/>
        <v>1</v>
      </c>
      <c r="J24" t="s">
        <v>231</v>
      </c>
      <c r="K24" s="6">
        <v>1</v>
      </c>
    </row>
    <row r="25" spans="1:13" x14ac:dyDescent="0.2">
      <c r="B25" t="s">
        <v>232</v>
      </c>
      <c r="C25" s="6">
        <v>7</v>
      </c>
      <c r="E25" t="s">
        <v>232</v>
      </c>
      <c r="F25" s="6">
        <v>5</v>
      </c>
      <c r="G25">
        <f t="shared" si="2"/>
        <v>4.5</v>
      </c>
      <c r="J25" t="s">
        <v>232</v>
      </c>
      <c r="K25" s="6">
        <v>5</v>
      </c>
    </row>
    <row r="26" spans="1:13" x14ac:dyDescent="0.2">
      <c r="B26" t="s">
        <v>233</v>
      </c>
      <c r="C26" s="6">
        <v>6</v>
      </c>
      <c r="E26" t="s">
        <v>233</v>
      </c>
      <c r="F26" s="6">
        <v>3</v>
      </c>
      <c r="G26">
        <f t="shared" si="2"/>
        <v>3</v>
      </c>
      <c r="J26" t="s">
        <v>233</v>
      </c>
      <c r="K26" s="6">
        <v>3</v>
      </c>
    </row>
    <row r="27" spans="1:13" x14ac:dyDescent="0.2">
      <c r="B27" t="s">
        <v>245</v>
      </c>
      <c r="C27" s="6">
        <v>3</v>
      </c>
      <c r="E27" t="s">
        <v>245</v>
      </c>
      <c r="F27" s="6">
        <v>5</v>
      </c>
      <c r="G27">
        <f t="shared" si="2"/>
        <v>4.5</v>
      </c>
      <c r="J27" t="s">
        <v>245</v>
      </c>
      <c r="K27" s="6">
        <v>5</v>
      </c>
    </row>
    <row r="28" spans="1:13" x14ac:dyDescent="0.2">
      <c r="B28" t="s">
        <v>246</v>
      </c>
      <c r="C28" s="6">
        <v>5</v>
      </c>
    </row>
    <row r="29" spans="1:13" x14ac:dyDescent="0.2">
      <c r="B29" t="s">
        <v>234</v>
      </c>
      <c r="C29" s="14">
        <f>C22/SUM($C$22:$C$28)</f>
        <v>0.14285714285714285</v>
      </c>
      <c r="E29" t="s">
        <v>234</v>
      </c>
      <c r="F29" s="14">
        <f>G22/SUM($G$22:$G$27)</f>
        <v>9.5238095238095233E-2</v>
      </c>
      <c r="G29" s="15">
        <f>G22/SUM($G$22:$G$27)</f>
        <v>9.5238095238095233E-2</v>
      </c>
      <c r="H29" s="16">
        <f>G22/SUM($G$22:$G$27)</f>
        <v>9.5238095238095233E-2</v>
      </c>
      <c r="J29" t="s">
        <v>234</v>
      </c>
      <c r="K29" s="14">
        <f>K22/SUM($K$22:$K$27)</f>
        <v>7.1428571428571425E-2</v>
      </c>
      <c r="L29" s="15">
        <f>K22/SUM($K$22:$K$27)</f>
        <v>7.1428571428571425E-2</v>
      </c>
      <c r="M29" s="16">
        <f>K22/SUM($K$22:$K$27)</f>
        <v>7.1428571428571425E-2</v>
      </c>
    </row>
    <row r="30" spans="1:13" x14ac:dyDescent="0.2">
      <c r="B30" t="s">
        <v>235</v>
      </c>
      <c r="C30" s="14">
        <f t="shared" ref="C30:C35" si="3">C23/SUM($C$22:$C$28)</f>
        <v>7.1428571428571425E-2</v>
      </c>
      <c r="E30" t="s">
        <v>235</v>
      </c>
      <c r="F30" s="14">
        <f t="shared" ref="F30:F34" si="4">G23/SUM($G$22:$G$27)</f>
        <v>0.2857142857142857</v>
      </c>
      <c r="G30" s="15">
        <f t="shared" ref="G30:G34" si="5">G23/SUM($G$22:$G$27)</f>
        <v>0.2857142857142857</v>
      </c>
      <c r="H30" s="17">
        <f t="shared" ref="H30:H34" si="6">G23/SUM($G$22:$G$27)</f>
        <v>0.2857142857142857</v>
      </c>
      <c r="J30" t="s">
        <v>235</v>
      </c>
      <c r="K30" s="14">
        <f t="shared" ref="K30:K34" si="7">K23/SUM($K$22:$K$27)</f>
        <v>0.42857142857142855</v>
      </c>
      <c r="L30" s="15">
        <f t="shared" ref="L30:L34" si="8">K23/SUM($K$22:$K$27)</f>
        <v>0.42857142857142855</v>
      </c>
      <c r="M30" s="17">
        <f t="shared" ref="M30:M34" si="9">K23/SUM($K$22:$K$27)</f>
        <v>0.42857142857142855</v>
      </c>
    </row>
    <row r="31" spans="1:13" x14ac:dyDescent="0.2">
      <c r="B31" t="s">
        <v>236</v>
      </c>
      <c r="C31" s="14">
        <f t="shared" si="3"/>
        <v>3.5714285714285712E-2</v>
      </c>
      <c r="E31" t="s">
        <v>236</v>
      </c>
      <c r="F31" s="14">
        <f t="shared" si="4"/>
        <v>4.7619047619047616E-2</v>
      </c>
      <c r="G31" s="15">
        <f t="shared" si="5"/>
        <v>4.7619047619047616E-2</v>
      </c>
      <c r="H31" s="17">
        <f t="shared" si="6"/>
        <v>4.7619047619047616E-2</v>
      </c>
      <c r="J31" t="s">
        <v>236</v>
      </c>
      <c r="K31" s="14">
        <f t="shared" si="7"/>
        <v>3.5714285714285712E-2</v>
      </c>
      <c r="L31" s="15">
        <f t="shared" si="8"/>
        <v>3.5714285714285712E-2</v>
      </c>
      <c r="M31" s="17">
        <f t="shared" si="9"/>
        <v>3.5714285714285712E-2</v>
      </c>
    </row>
    <row r="32" spans="1:13" x14ac:dyDescent="0.2">
      <c r="B32" t="s">
        <v>237</v>
      </c>
      <c r="C32" s="14">
        <f t="shared" si="3"/>
        <v>0.25</v>
      </c>
      <c r="E32" t="s">
        <v>237</v>
      </c>
      <c r="F32" s="14">
        <f t="shared" si="4"/>
        <v>0.21428571428571427</v>
      </c>
      <c r="G32" s="15">
        <f t="shared" si="5"/>
        <v>0.21428571428571427</v>
      </c>
      <c r="H32" s="17">
        <f t="shared" si="6"/>
        <v>0.21428571428571427</v>
      </c>
      <c r="J32" t="s">
        <v>237</v>
      </c>
      <c r="K32" s="14">
        <f t="shared" si="7"/>
        <v>0.17857142857142858</v>
      </c>
      <c r="L32" s="15">
        <f t="shared" si="8"/>
        <v>0.17857142857142858</v>
      </c>
      <c r="M32" s="17">
        <f t="shared" si="9"/>
        <v>0.17857142857142858</v>
      </c>
    </row>
    <row r="33" spans="1:13" x14ac:dyDescent="0.2">
      <c r="B33" t="s">
        <v>238</v>
      </c>
      <c r="C33" s="14">
        <f t="shared" si="3"/>
        <v>0.21428571428571427</v>
      </c>
      <c r="E33" t="s">
        <v>238</v>
      </c>
      <c r="F33" s="14">
        <f t="shared" si="4"/>
        <v>0.14285714285714285</v>
      </c>
      <c r="G33" s="15">
        <f t="shared" si="5"/>
        <v>0.14285714285714285</v>
      </c>
      <c r="H33" s="17">
        <f t="shared" si="6"/>
        <v>0.14285714285714285</v>
      </c>
      <c r="J33" t="s">
        <v>238</v>
      </c>
      <c r="K33" s="14">
        <f t="shared" si="7"/>
        <v>0.10714285714285714</v>
      </c>
      <c r="L33" s="15">
        <f t="shared" si="8"/>
        <v>0.10714285714285714</v>
      </c>
      <c r="M33" s="17">
        <f t="shared" si="9"/>
        <v>0.10714285714285714</v>
      </c>
    </row>
    <row r="34" spans="1:13" x14ac:dyDescent="0.2">
      <c r="B34" t="s">
        <v>247</v>
      </c>
      <c r="C34" s="14">
        <f t="shared" si="3"/>
        <v>0.10714285714285714</v>
      </c>
      <c r="E34" t="s">
        <v>247</v>
      </c>
      <c r="F34" s="14">
        <f t="shared" si="4"/>
        <v>0.21428571428571427</v>
      </c>
      <c r="G34" s="15">
        <f t="shared" si="5"/>
        <v>0.21428571428571427</v>
      </c>
      <c r="H34" s="18">
        <f t="shared" si="6"/>
        <v>0.21428571428571427</v>
      </c>
      <c r="J34" t="s">
        <v>247</v>
      </c>
      <c r="K34" s="14">
        <f t="shared" si="7"/>
        <v>0.17857142857142858</v>
      </c>
      <c r="L34" s="15">
        <f t="shared" si="8"/>
        <v>0.17857142857142858</v>
      </c>
      <c r="M34" s="18">
        <f t="shared" si="9"/>
        <v>0.17857142857142858</v>
      </c>
    </row>
    <row r="35" spans="1:13" x14ac:dyDescent="0.2">
      <c r="B35" t="s">
        <v>248</v>
      </c>
      <c r="C35" s="14">
        <f t="shared" si="3"/>
        <v>0.17857142857142858</v>
      </c>
      <c r="F35" s="5"/>
    </row>
    <row r="38" spans="1:13" x14ac:dyDescent="0.2">
      <c r="A38" s="3" t="s">
        <v>249</v>
      </c>
      <c r="B38" t="s">
        <v>250</v>
      </c>
      <c r="C38" t="s">
        <v>251</v>
      </c>
      <c r="D38" t="s">
        <v>252</v>
      </c>
      <c r="E38" t="s">
        <v>253</v>
      </c>
      <c r="F38" t="s">
        <v>254</v>
      </c>
      <c r="G38" t="s">
        <v>255</v>
      </c>
      <c r="H38" t="s">
        <v>256</v>
      </c>
      <c r="I38" t="s">
        <v>257</v>
      </c>
    </row>
    <row r="39" spans="1:13" x14ac:dyDescent="0.2">
      <c r="A39" s="3" t="s">
        <v>258</v>
      </c>
      <c r="B39" s="6">
        <v>1</v>
      </c>
      <c r="C39" s="6">
        <v>1</v>
      </c>
      <c r="D39" s="6">
        <v>1</v>
      </c>
      <c r="E39" s="6">
        <v>1</v>
      </c>
      <c r="F39" s="6">
        <v>0</v>
      </c>
      <c r="G39" s="6">
        <v>0</v>
      </c>
      <c r="H39" s="6">
        <v>0</v>
      </c>
      <c r="I39" s="6">
        <v>0</v>
      </c>
    </row>
    <row r="40" spans="1:13" x14ac:dyDescent="0.2">
      <c r="A40" t="s">
        <v>259</v>
      </c>
      <c r="B40" s="6">
        <v>1</v>
      </c>
      <c r="C40" s="6">
        <v>0</v>
      </c>
      <c r="D40" s="6">
        <v>0</v>
      </c>
      <c r="E40" s="6">
        <v>1</v>
      </c>
      <c r="F40" s="6">
        <v>1</v>
      </c>
      <c r="G40" s="6">
        <v>0</v>
      </c>
      <c r="H40" s="6">
        <v>0</v>
      </c>
      <c r="I40" s="6">
        <v>1</v>
      </c>
    </row>
    <row r="41" spans="1:13" x14ac:dyDescent="0.2">
      <c r="A41" t="s">
        <v>260</v>
      </c>
      <c r="B41" s="6">
        <v>0</v>
      </c>
      <c r="C41" s="6">
        <v>1</v>
      </c>
      <c r="D41" s="6">
        <v>0</v>
      </c>
      <c r="E41" s="6">
        <v>1</v>
      </c>
      <c r="F41" s="6">
        <v>0</v>
      </c>
      <c r="G41" s="6">
        <v>1</v>
      </c>
      <c r="H41" s="6">
        <v>0</v>
      </c>
      <c r="I41" s="6">
        <v>1</v>
      </c>
    </row>
    <row r="42" spans="1:13" x14ac:dyDescent="0.2">
      <c r="A42" t="s">
        <v>261</v>
      </c>
      <c r="B42" s="7">
        <f>IF(B39=1,B40,B41)</f>
        <v>1</v>
      </c>
      <c r="C42" s="7">
        <f t="shared" ref="C42:I42" si="10">IF(C39=1,C40,C41)</f>
        <v>0</v>
      </c>
      <c r="D42" s="7">
        <f t="shared" si="10"/>
        <v>0</v>
      </c>
      <c r="E42" s="7">
        <f t="shared" si="10"/>
        <v>1</v>
      </c>
      <c r="F42" s="7">
        <f t="shared" si="10"/>
        <v>0</v>
      </c>
      <c r="G42" s="7">
        <f t="shared" si="10"/>
        <v>1</v>
      </c>
      <c r="H42" s="7">
        <f t="shared" si="10"/>
        <v>0</v>
      </c>
      <c r="I42" s="7">
        <f t="shared" si="10"/>
        <v>1</v>
      </c>
    </row>
    <row r="43" spans="1:13" x14ac:dyDescent="0.2">
      <c r="A43" t="s">
        <v>262</v>
      </c>
      <c r="B43" s="7">
        <f>IF(B39=1,B41,B40)</f>
        <v>0</v>
      </c>
      <c r="C43" s="7">
        <f t="shared" ref="C43:I43" si="11">IF(C39=1,C41,C40)</f>
        <v>1</v>
      </c>
      <c r="D43" s="7">
        <f t="shared" si="11"/>
        <v>0</v>
      </c>
      <c r="E43" s="7">
        <f t="shared" si="11"/>
        <v>1</v>
      </c>
      <c r="F43" s="7">
        <f t="shared" si="11"/>
        <v>1</v>
      </c>
      <c r="G43" s="7">
        <f t="shared" si="11"/>
        <v>0</v>
      </c>
      <c r="H43" s="7">
        <f t="shared" si="11"/>
        <v>0</v>
      </c>
      <c r="I43" s="7">
        <f t="shared" si="11"/>
        <v>1</v>
      </c>
    </row>
    <row r="44" spans="1:13" x14ac:dyDescent="0.2">
      <c r="A44" t="s">
        <v>261</v>
      </c>
      <c r="B44" s="2" t="str">
        <f>_xlfn.CONCAT(B42:I42)</f>
        <v>10010101</v>
      </c>
    </row>
    <row r="45" spans="1:13" x14ac:dyDescent="0.2">
      <c r="A45" t="s">
        <v>262</v>
      </c>
      <c r="B45" s="2" t="str">
        <f>_xlfn.CONCAT(B43:I43)</f>
        <v>01011001</v>
      </c>
    </row>
    <row r="48" spans="1:13" x14ac:dyDescent="0.2">
      <c r="A48" s="3" t="s">
        <v>263</v>
      </c>
      <c r="I48" s="3" t="s">
        <v>264</v>
      </c>
    </row>
    <row r="49" spans="1:14" x14ac:dyDescent="0.2">
      <c r="B49" s="6">
        <v>1</v>
      </c>
      <c r="C49" s="6">
        <v>-1</v>
      </c>
      <c r="D49" s="6">
        <v>1</v>
      </c>
      <c r="E49" s="6">
        <v>-1</v>
      </c>
      <c r="F49" t="s">
        <v>265</v>
      </c>
      <c r="J49" s="6">
        <v>1</v>
      </c>
      <c r="K49" s="6">
        <v>-1</v>
      </c>
      <c r="L49" s="6">
        <v>1</v>
      </c>
      <c r="M49" s="6">
        <v>-1</v>
      </c>
      <c r="N49" t="s">
        <v>266</v>
      </c>
    </row>
    <row r="50" spans="1:14" x14ac:dyDescent="0.2">
      <c r="A50" s="8" cm="1">
        <f t="array" ref="A50:A53">TRANSPOSE(B49:E49)</f>
        <v>1</v>
      </c>
      <c r="B50" s="8">
        <f>IF((ROW()-49)=(COLUMN()-1),0,$A50*B$49)</f>
        <v>0</v>
      </c>
      <c r="C50" s="8">
        <f t="shared" ref="C50:E50" si="12">IF((ROW()-49)=(COLUMN()-1),0,$A50*C$49)</f>
        <v>-1</v>
      </c>
      <c r="D50" s="8">
        <f t="shared" si="12"/>
        <v>1</v>
      </c>
      <c r="E50" s="8">
        <f t="shared" si="12"/>
        <v>-1</v>
      </c>
      <c r="J50" s="6">
        <v>1</v>
      </c>
      <c r="K50" s="6">
        <v>1</v>
      </c>
      <c r="L50" s="6">
        <v>-1</v>
      </c>
      <c r="M50" s="6">
        <v>-1</v>
      </c>
      <c r="N50" t="s">
        <v>267</v>
      </c>
    </row>
    <row r="51" spans="1:14" x14ac:dyDescent="0.2">
      <c r="A51" s="8">
        <v>-1</v>
      </c>
      <c r="B51" s="8">
        <f t="shared" ref="B51:E53" si="13">IF((ROW()-49)=(COLUMN()-1),0,$A51*B$49)</f>
        <v>-1</v>
      </c>
      <c r="C51" s="8">
        <f t="shared" si="13"/>
        <v>0</v>
      </c>
      <c r="D51" s="8">
        <f t="shared" si="13"/>
        <v>-1</v>
      </c>
      <c r="E51" s="8">
        <f t="shared" si="13"/>
        <v>1</v>
      </c>
      <c r="J51" cm="1">
        <f t="array" ref="J51:M54">MMULT(TRANSPOSE($J$49:$M$50),J49:M50)</f>
        <v>2</v>
      </c>
      <c r="K51">
        <v>0</v>
      </c>
      <c r="L51">
        <v>0</v>
      </c>
      <c r="M51">
        <v>-2</v>
      </c>
    </row>
    <row r="52" spans="1:14" x14ac:dyDescent="0.2">
      <c r="A52" s="8">
        <v>1</v>
      </c>
      <c r="B52" s="8">
        <f t="shared" si="13"/>
        <v>1</v>
      </c>
      <c r="C52" s="8">
        <f t="shared" si="13"/>
        <v>-1</v>
      </c>
      <c r="D52" s="8">
        <f t="shared" si="13"/>
        <v>0</v>
      </c>
      <c r="E52" s="8">
        <f t="shared" si="13"/>
        <v>-1</v>
      </c>
      <c r="J52">
        <v>0</v>
      </c>
      <c r="K52">
        <v>2</v>
      </c>
      <c r="L52">
        <v>-2</v>
      </c>
      <c r="M52">
        <v>0</v>
      </c>
    </row>
    <row r="53" spans="1:14" x14ac:dyDescent="0.2">
      <c r="A53" s="8">
        <v>-1</v>
      </c>
      <c r="B53" s="8">
        <f t="shared" si="13"/>
        <v>-1</v>
      </c>
      <c r="C53" s="8">
        <f t="shared" si="13"/>
        <v>1</v>
      </c>
      <c r="D53" s="8">
        <f t="shared" si="13"/>
        <v>-1</v>
      </c>
      <c r="E53" s="8">
        <f t="shared" si="13"/>
        <v>0</v>
      </c>
      <c r="J53">
        <v>0</v>
      </c>
      <c r="K53">
        <v>-2</v>
      </c>
      <c r="L53">
        <v>2</v>
      </c>
      <c r="M53">
        <v>0</v>
      </c>
    </row>
    <row r="54" spans="1:14" x14ac:dyDescent="0.2">
      <c r="J54">
        <v>-2</v>
      </c>
      <c r="K54">
        <v>0</v>
      </c>
      <c r="L54">
        <v>0</v>
      </c>
      <c r="M54">
        <v>2</v>
      </c>
    </row>
    <row r="55" spans="1:14" x14ac:dyDescent="0.2">
      <c r="B55" t="s">
        <v>268</v>
      </c>
      <c r="C55">
        <f>C50</f>
        <v>-1</v>
      </c>
      <c r="D55" t="s">
        <v>269</v>
      </c>
      <c r="I55" t="s">
        <v>268</v>
      </c>
      <c r="J55">
        <f>K51</f>
        <v>0</v>
      </c>
      <c r="K55" t="s">
        <v>269</v>
      </c>
    </row>
    <row r="56" spans="1:14" x14ac:dyDescent="0.2">
      <c r="B56" t="s">
        <v>270</v>
      </c>
      <c r="C56">
        <f>D50</f>
        <v>1</v>
      </c>
      <c r="D56" t="s">
        <v>269</v>
      </c>
      <c r="I56" t="s">
        <v>270</v>
      </c>
      <c r="J56">
        <f>L51</f>
        <v>0</v>
      </c>
      <c r="K56" t="s">
        <v>269</v>
      </c>
    </row>
    <row r="57" spans="1:14" x14ac:dyDescent="0.2">
      <c r="B57" t="s">
        <v>271</v>
      </c>
      <c r="C57">
        <f>E50</f>
        <v>-1</v>
      </c>
      <c r="D57" t="s">
        <v>269</v>
      </c>
      <c r="I57" t="s">
        <v>271</v>
      </c>
      <c r="J57">
        <f>M51</f>
        <v>-2</v>
      </c>
      <c r="K57" t="s">
        <v>269</v>
      </c>
    </row>
    <row r="58" spans="1:14" x14ac:dyDescent="0.2">
      <c r="B58" t="s">
        <v>272</v>
      </c>
      <c r="C58">
        <f>D51</f>
        <v>-1</v>
      </c>
      <c r="D58" t="s">
        <v>269</v>
      </c>
      <c r="I58" t="s">
        <v>272</v>
      </c>
      <c r="J58">
        <f>L52</f>
        <v>-2</v>
      </c>
      <c r="K58" t="s">
        <v>269</v>
      </c>
    </row>
    <row r="59" spans="1:14" x14ac:dyDescent="0.2">
      <c r="B59" t="s">
        <v>273</v>
      </c>
      <c r="C59">
        <f>E51</f>
        <v>1</v>
      </c>
      <c r="D59" t="s">
        <v>269</v>
      </c>
      <c r="I59" t="s">
        <v>273</v>
      </c>
      <c r="J59">
        <f>M52</f>
        <v>0</v>
      </c>
      <c r="K59" t="s">
        <v>269</v>
      </c>
    </row>
    <row r="60" spans="1:14" x14ac:dyDescent="0.2">
      <c r="B60" t="s">
        <v>274</v>
      </c>
      <c r="C60">
        <f>E52</f>
        <v>-1</v>
      </c>
      <c r="I60" t="s">
        <v>274</v>
      </c>
      <c r="J60">
        <f>M53</f>
        <v>0</v>
      </c>
    </row>
    <row r="61" spans="1:14" x14ac:dyDescent="0.2">
      <c r="B61" s="2" t="str">
        <f>_xlfn.CONCAT(B55:D60)</f>
        <v>W12 = -1, W13 = 1, W14 = -1, W23 = -1, W24 = 1, W34 = -1</v>
      </c>
      <c r="C61" s="2"/>
      <c r="D61" s="2"/>
      <c r="E61" s="2"/>
      <c r="F61" s="2"/>
      <c r="G61" s="2"/>
      <c r="I61" s="2" t="str">
        <f>_xlfn.CONCAT(I55:K60)</f>
        <v>W12 = 0, W13 = 0, W14 = -2, W23 = -2, W24 = 0, W34 = 0</v>
      </c>
      <c r="J61" s="2"/>
      <c r="K61" s="2"/>
      <c r="L61" s="2"/>
      <c r="M61" s="2"/>
      <c r="N61" s="2"/>
    </row>
    <row r="66" spans="1:8" x14ac:dyDescent="0.2">
      <c r="A66" s="3" t="s">
        <v>276</v>
      </c>
    </row>
    <row r="67" spans="1:8" x14ac:dyDescent="0.2">
      <c r="A67" t="s">
        <v>277</v>
      </c>
      <c r="B67" s="6">
        <v>2</v>
      </c>
      <c r="C67" s="6">
        <v>-0.5</v>
      </c>
      <c r="D67" s="6">
        <v>1</v>
      </c>
      <c r="E67" s="6">
        <v>3</v>
      </c>
      <c r="F67">
        <f>SUMXMY2(B67:E67,$B$70:$E$70)</f>
        <v>22.25</v>
      </c>
      <c r="G67" t="s">
        <v>280</v>
      </c>
    </row>
    <row r="68" spans="1:8" x14ac:dyDescent="0.2">
      <c r="B68" s="6">
        <v>-2</v>
      </c>
      <c r="C68" s="6">
        <v>-1</v>
      </c>
      <c r="D68" s="6">
        <v>0.5</v>
      </c>
      <c r="E68" s="6">
        <v>2</v>
      </c>
      <c r="F68">
        <f t="shared" ref="F68:F69" si="14">SUMXMY2(B68:E68,$B$70:$E$70)</f>
        <v>30.25</v>
      </c>
      <c r="G68" t="s">
        <v>281</v>
      </c>
    </row>
    <row r="69" spans="1:8" x14ac:dyDescent="0.2">
      <c r="B69" s="9">
        <v>-0.5</v>
      </c>
      <c r="C69" s="9">
        <v>1</v>
      </c>
      <c r="D69" s="9">
        <v>2</v>
      </c>
      <c r="E69" s="9">
        <v>-3</v>
      </c>
      <c r="F69">
        <f t="shared" si="14"/>
        <v>56.25</v>
      </c>
      <c r="G69" t="s">
        <v>282</v>
      </c>
    </row>
    <row r="70" spans="1:8" x14ac:dyDescent="0.2">
      <c r="A70" t="s">
        <v>278</v>
      </c>
      <c r="B70" s="6">
        <v>2</v>
      </c>
      <c r="C70" s="6">
        <v>-2</v>
      </c>
      <c r="D70" s="6">
        <v>-3</v>
      </c>
      <c r="E70" s="6">
        <v>1</v>
      </c>
    </row>
    <row r="72" spans="1:8" x14ac:dyDescent="0.2">
      <c r="C72" t="s">
        <v>279</v>
      </c>
      <c r="G72" s="7" t="str">
        <f>INDEX(G67:G69,MATCH(G73,F67:F69,0))</f>
        <v>C1</v>
      </c>
    </row>
    <row r="73" spans="1:8" x14ac:dyDescent="0.2">
      <c r="B73" t="s">
        <v>283</v>
      </c>
      <c r="G73" s="7">
        <f>MIN(F67:F69)</f>
        <v>22.25</v>
      </c>
    </row>
    <row r="77" spans="1:8" x14ac:dyDescent="0.2">
      <c r="A77" s="3" t="s">
        <v>284</v>
      </c>
    </row>
    <row r="79" spans="1:8" x14ac:dyDescent="0.2">
      <c r="A79" t="s">
        <v>285</v>
      </c>
      <c r="C79" s="8">
        <v>1</v>
      </c>
      <c r="D79" s="6">
        <v>-2</v>
      </c>
      <c r="E79" s="6">
        <v>3</v>
      </c>
      <c r="F79" s="6">
        <v>2.5</v>
      </c>
      <c r="G79" s="10" t="s">
        <v>289</v>
      </c>
      <c r="H79" t="s">
        <v>290</v>
      </c>
    </row>
    <row r="80" spans="1:8" x14ac:dyDescent="0.2">
      <c r="B80" t="s">
        <v>292</v>
      </c>
      <c r="C80" s="6">
        <v>-0.5</v>
      </c>
      <c r="D80" s="6">
        <v>1</v>
      </c>
      <c r="E80" s="6">
        <v>-0.75</v>
      </c>
      <c r="G80" s="10">
        <f>SUMPRODUCT($C$79:$E$79,C80:E80)</f>
        <v>-4.75</v>
      </c>
      <c r="H80">
        <f>ROUND(1/(1+EXP(-G80)),2)</f>
        <v>0.01</v>
      </c>
    </row>
    <row r="81" spans="1:9" x14ac:dyDescent="0.2">
      <c r="B81" t="s">
        <v>293</v>
      </c>
      <c r="C81" s="6">
        <v>-2</v>
      </c>
      <c r="D81" s="6">
        <v>-0.2</v>
      </c>
      <c r="E81" s="6">
        <v>0.3</v>
      </c>
      <c r="G81" s="10">
        <f t="shared" ref="G81:G82" si="15">SUMPRODUCT($C$79:$E$79,C81:E81)</f>
        <v>-0.70000000000000018</v>
      </c>
      <c r="H81">
        <f t="shared" ref="H81:H82" si="16">ROUND(1/(1+EXP(-G81)),2)</f>
        <v>0.33</v>
      </c>
    </row>
    <row r="82" spans="1:9" x14ac:dyDescent="0.2">
      <c r="B82" t="s">
        <v>294</v>
      </c>
      <c r="C82" s="6">
        <v>-1.5</v>
      </c>
      <c r="D82" s="6">
        <v>-1</v>
      </c>
      <c r="E82" s="6">
        <v>1</v>
      </c>
      <c r="G82" s="10">
        <f t="shared" si="15"/>
        <v>3.5</v>
      </c>
      <c r="H82">
        <f t="shared" si="16"/>
        <v>0.97</v>
      </c>
    </row>
    <row r="83" spans="1:9" x14ac:dyDescent="0.2">
      <c r="B83" t="s">
        <v>291</v>
      </c>
      <c r="C83" s="6">
        <v>0</v>
      </c>
    </row>
    <row r="84" spans="1:9" x14ac:dyDescent="0.2">
      <c r="B84" t="s">
        <v>286</v>
      </c>
      <c r="C84" s="6">
        <v>3</v>
      </c>
    </row>
    <row r="85" spans="1:9" x14ac:dyDescent="0.2">
      <c r="B85" t="s">
        <v>287</v>
      </c>
      <c r="C85" s="6">
        <v>2</v>
      </c>
    </row>
    <row r="86" spans="1:9" x14ac:dyDescent="0.2">
      <c r="B86" t="s">
        <v>288</v>
      </c>
      <c r="C86" s="6">
        <v>-1</v>
      </c>
    </row>
    <row r="88" spans="1:9" x14ac:dyDescent="0.2">
      <c r="B88" t="s">
        <v>295</v>
      </c>
      <c r="C88" s="7">
        <f>$C$83 + $C$84*$H$80 + $C$85*$H$81 + $C$86*$H$82</f>
        <v>-0.27999999999999992</v>
      </c>
    </row>
    <row r="89" spans="1:9" x14ac:dyDescent="0.2">
      <c r="B89" t="s">
        <v>296</v>
      </c>
      <c r="C89" s="7">
        <f>$F$79 - C88</f>
        <v>2.78</v>
      </c>
    </row>
    <row r="92" spans="1:9" x14ac:dyDescent="0.2">
      <c r="A92" s="3" t="s">
        <v>317</v>
      </c>
    </row>
    <row r="93" spans="1:9" x14ac:dyDescent="0.2">
      <c r="A93" t="s">
        <v>297</v>
      </c>
      <c r="C93" s="6">
        <v>-15</v>
      </c>
      <c r="F93" t="s">
        <v>300</v>
      </c>
      <c r="G93">
        <f>(-C93)</f>
        <v>15</v>
      </c>
      <c r="H93" t="s">
        <v>301</v>
      </c>
      <c r="I93">
        <f>C94-C93</f>
        <v>55</v>
      </c>
    </row>
    <row r="94" spans="1:9" x14ac:dyDescent="0.2">
      <c r="A94" t="s">
        <v>298</v>
      </c>
      <c r="C94" s="6">
        <v>40</v>
      </c>
    </row>
    <row r="96" spans="1:9" x14ac:dyDescent="0.2">
      <c r="B96" t="s">
        <v>299</v>
      </c>
      <c r="C96" s="2" t="str">
        <f>_xlfn.CONCAT(F93:I93)</f>
        <v>(x +15) / 55</v>
      </c>
      <c r="D96" s="2"/>
    </row>
    <row r="99" spans="1:15" ht="96" x14ac:dyDescent="0.2">
      <c r="A99" s="3" t="s">
        <v>302</v>
      </c>
      <c r="O99" s="1" t="s">
        <v>314</v>
      </c>
    </row>
    <row r="100" spans="1:15" x14ac:dyDescent="0.2">
      <c r="A100" s="12"/>
      <c r="B100" t="s">
        <v>303</v>
      </c>
      <c r="C100" t="s">
        <v>304</v>
      </c>
      <c r="D100" t="s">
        <v>305</v>
      </c>
      <c r="E100" t="s">
        <v>306</v>
      </c>
      <c r="F100" t="s">
        <v>307</v>
      </c>
      <c r="G100" t="s">
        <v>308</v>
      </c>
      <c r="H100" t="s">
        <v>309</v>
      </c>
      <c r="I100" t="s">
        <v>310</v>
      </c>
      <c r="J100" t="s">
        <v>311</v>
      </c>
      <c r="K100" t="s">
        <v>312</v>
      </c>
      <c r="L100" t="s">
        <v>313</v>
      </c>
      <c r="N100" t="s">
        <v>315</v>
      </c>
    </row>
    <row r="101" spans="1:15" x14ac:dyDescent="0.2">
      <c r="A101" s="11"/>
      <c r="B101" s="8">
        <v>1</v>
      </c>
      <c r="C101" s="6">
        <v>1</v>
      </c>
      <c r="D101" s="6">
        <v>1</v>
      </c>
      <c r="E101" s="6">
        <v>-1</v>
      </c>
      <c r="F101" s="6">
        <v>-2</v>
      </c>
      <c r="G101" s="6">
        <v>0.25</v>
      </c>
      <c r="H101" s="6">
        <v>0.5</v>
      </c>
      <c r="I101">
        <f>$G101*($E101-$C101)</f>
        <v>-0.5</v>
      </c>
      <c r="J101">
        <f>$H101*($F101-$C101)</f>
        <v>-1.5</v>
      </c>
      <c r="K101">
        <f>$D101+I101+J101</f>
        <v>-1</v>
      </c>
      <c r="L101">
        <f>$C101+K101</f>
        <v>0</v>
      </c>
      <c r="N101" t="s">
        <v>316</v>
      </c>
    </row>
    <row r="102" spans="1:15" x14ac:dyDescent="0.2">
      <c r="A102" s="11"/>
      <c r="B102" s="8">
        <v>2</v>
      </c>
      <c r="C102" s="6">
        <v>-1</v>
      </c>
      <c r="D102" s="6">
        <v>-2</v>
      </c>
      <c r="E102" s="6">
        <v>1</v>
      </c>
      <c r="F102" s="6">
        <v>1</v>
      </c>
      <c r="G102" s="6">
        <v>0.5</v>
      </c>
      <c r="H102" s="6">
        <v>0.25</v>
      </c>
      <c r="I102">
        <f t="shared" ref="I102:I103" si="17">$G102*($E102-$C102)</f>
        <v>1</v>
      </c>
      <c r="J102">
        <f t="shared" ref="J102:J103" si="18">$H102*($F102-$C102)</f>
        <v>0.5</v>
      </c>
      <c r="K102">
        <f t="shared" ref="K102:K103" si="19">$D102+I102+J102</f>
        <v>-0.5</v>
      </c>
      <c r="L102">
        <f t="shared" ref="L102:L103" si="20">$C102+K102</f>
        <v>-1.5</v>
      </c>
    </row>
    <row r="103" spans="1:15" x14ac:dyDescent="0.2">
      <c r="A103" s="11"/>
      <c r="B103" s="8">
        <v>3</v>
      </c>
      <c r="C103" s="6">
        <v>2</v>
      </c>
      <c r="D103" s="6">
        <v>3</v>
      </c>
      <c r="E103" s="6">
        <v>2</v>
      </c>
      <c r="F103" s="6">
        <v>-1</v>
      </c>
      <c r="G103" s="6">
        <v>0.25</v>
      </c>
      <c r="H103" s="6">
        <v>0.5</v>
      </c>
      <c r="I103">
        <f t="shared" si="17"/>
        <v>0</v>
      </c>
      <c r="J103">
        <f t="shared" si="18"/>
        <v>-1.5</v>
      </c>
      <c r="K103">
        <f t="shared" si="19"/>
        <v>1.5</v>
      </c>
      <c r="L103">
        <f t="shared" si="20"/>
        <v>3.5</v>
      </c>
    </row>
    <row r="104" spans="1:15" x14ac:dyDescent="0.2">
      <c r="A104" s="11"/>
    </row>
    <row r="105" spans="1:15" x14ac:dyDescent="0.2">
      <c r="A105" s="11"/>
      <c r="D105" s="2" t="str">
        <f>_xlfn.CONCAT(N100,K101," , ",K102," , ",K103,")")</f>
        <v>vₜ₊₁ = ( -1 , -0,5 , 1,5)</v>
      </c>
      <c r="E105" s="2"/>
      <c r="F105" s="2"/>
    </row>
    <row r="106" spans="1:15" x14ac:dyDescent="0.2">
      <c r="A106" s="11"/>
      <c r="D106" s="2" t="str">
        <f>_xlfn.CONCAT(N101,L101," , ",L102," , ",L103,")")</f>
        <v>xₜ₊₁ = (0 , -1,5 , 3,5)</v>
      </c>
      <c r="E106" s="2"/>
      <c r="F106" s="2"/>
    </row>
    <row r="107" spans="1:15" x14ac:dyDescent="0.2">
      <c r="A107" s="11"/>
    </row>
    <row r="108" spans="1:15" ht="16" x14ac:dyDescent="0.2">
      <c r="A108" s="13"/>
    </row>
    <row r="109" spans="1:15" ht="16" x14ac:dyDescent="0.2">
      <c r="A109" s="13"/>
    </row>
    <row r="110" spans="1:15" ht="16" x14ac:dyDescent="0.2">
      <c r="A110" s="13"/>
    </row>
    <row r="111" spans="1:15" ht="16" x14ac:dyDescent="0.2">
      <c r="A111" s="13"/>
    </row>
  </sheetData>
  <phoneticPr fontId="3" type="noConversion"/>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List 1</vt:lpstr>
      <vt:lpstr>QA</vt:lpstr>
      <vt:lpstr>ECE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Malečková Zuzana</dc:creator>
  <cp:keywords/>
  <dc:description/>
  <cp:lastModifiedBy>Moseikova Anna (S-PEF)</cp:lastModifiedBy>
  <cp:revision/>
  <dcterms:created xsi:type="dcterms:W3CDTF">2025-05-05T09:19:59Z</dcterms:created>
  <dcterms:modified xsi:type="dcterms:W3CDTF">2025-05-14T06:37:19Z</dcterms:modified>
  <cp:category/>
  <cp:contentStatus/>
</cp:coreProperties>
</file>